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5" activeTab="14"/>
  </bookViews>
  <sheets>
    <sheet name="JLY" sheetId="1" r:id="rId1"/>
    <sheet name="AUG" sheetId="2" r:id="rId2"/>
    <sheet name="SEP" sheetId="3" r:id="rId3"/>
    <sheet name="OCT" sheetId="4" r:id="rId4"/>
    <sheet name="OCT stim" sheetId="5" r:id="rId5"/>
    <sheet name="NOV" sheetId="6" r:id="rId6"/>
    <sheet name="NOV stim" sheetId="7" r:id="rId7"/>
    <sheet name="DEC" sheetId="8" r:id="rId8"/>
    <sheet name="DEC stim" sheetId="9" r:id="rId9"/>
    <sheet name="JAN" sheetId="10" r:id="rId10"/>
    <sheet name="FEB" sheetId="11" r:id="rId11"/>
    <sheet name="MAR" sheetId="12" r:id="rId12"/>
    <sheet name="APR" sheetId="13" r:id="rId13"/>
    <sheet name="MAY" sheetId="14" r:id="rId14"/>
    <sheet name="JNE" sheetId="15" r:id="rId15"/>
    <sheet name="TYD" sheetId="16" r:id="rId16"/>
    <sheet name="Rate Table" sheetId="17" r:id="rId17"/>
  </sheet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12">'APR'!$1:$8</definedName>
    <definedName name="_xlnm.Print_Titles" localSheetId="1">'AUG'!$1:$8</definedName>
    <definedName name="_xlnm.Print_Titles" localSheetId="7">'DEC'!$1:$8</definedName>
    <definedName name="_xlnm.Print_Titles" localSheetId="10">'FEB'!$1:$8</definedName>
    <definedName name="_xlnm.Print_Titles" localSheetId="9">'JAN'!$1:$8</definedName>
    <definedName name="_xlnm.Print_Titles" localSheetId="0">'JLY'!$1:$8</definedName>
    <definedName name="_xlnm.Print_Titles" localSheetId="11">'MAR'!$1:$8</definedName>
    <definedName name="_xlnm.Print_Titles" localSheetId="5">'NOV'!$1:$8</definedName>
    <definedName name="_xlnm.Print_Titles" localSheetId="3">'OCT'!$1:$8</definedName>
    <definedName name="_xlnm.Print_Titles" localSheetId="2">'SEP'!$1:$8</definedName>
    <definedName name="_xlnm.Print_Titles" localSheetId="15">'TYD'!$1:$8</definedName>
  </definedNames>
  <calcPr fullCalcOnLoad="1"/>
</workbook>
</file>

<file path=xl/sharedStrings.xml><?xml version="1.0" encoding="utf-8"?>
<sst xmlns="http://schemas.openxmlformats.org/spreadsheetml/2006/main" count="4930" uniqueCount="321">
  <si>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</si>
  <si>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</si>
  <si>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</si>
  <si>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</si>
  <si>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</si>
  <si>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</si>
  <si>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</si>
  <si>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</si>
  <si>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</si>
  <si>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</si>
  <si>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</si>
  <si>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</si>
  <si>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</si>
  <si>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</si>
  <si>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</si>
  <si>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</si>
  <si>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</si>
  <si>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</si>
  <si>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</si>
  <si>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</si>
  <si>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</si>
  <si>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</si>
  <si>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</si>
  <si>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</si>
  <si>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</si>
  <si>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</si>
  <si>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</si>
  <si>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</si>
  <si>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</si>
  <si>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</si>
  <si>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</si>
  <si>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</si>
  <si>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</si>
  <si>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</si>
  <si>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</si>
  <si>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</si>
  <si>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</si>
  <si>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</si>
  <si>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</si>
  <si>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</si>
  <si>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</si>
  <si>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</si>
  <si>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</si>
  <si>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</si>
  <si>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</si>
  <si>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</si>
  <si>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</si>
  <si>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</si>
  <si>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</si>
  <si>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</si>
  <si>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</si>
  <si>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</si>
  <si>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</si>
  <si>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</si>
  <si>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</si>
  <si>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</si>
  <si>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</si>
  <si>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</si>
  <si>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</si>
  <si>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</si>
  <si>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</si>
  <si>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</si>
  <si>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</si>
  <si>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</si>
  <si>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</si>
  <si>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</si>
  <si>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</si>
  <si>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</si>
  <si>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</si>
  <si>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</si>
  <si>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</si>
  <si>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</si>
  <si>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</si>
  <si>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</si>
  <si>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</si>
  <si>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</si>
  <si>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</si>
  <si>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</si>
  <si>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</si>
  <si>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</si>
  <si>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</si>
  <si>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</si>
  <si>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</si>
  <si>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</si>
  <si>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</si>
  <si>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</si>
  <si>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</si>
  <si>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</si>
  <si>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</si>
  <si>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</si>
  <si>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</si>
  <si>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</si>
  <si>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</si>
  <si>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</si>
  <si>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</si>
  <si>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</si>
  <si>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</si>
  <si>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</si>
  <si>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</si>
  <si>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</si>
  <si>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</si>
  <si>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</si>
  <si>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</si>
  <si>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</si>
  <si>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</si>
  <si>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</si>
  <si>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</si>
  <si>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</si>
  <si>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</si>
  <si>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</si>
  <si>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</si>
  <si>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</si>
  <si>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</si>
  <si>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</si>
  <si>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</si>
  <si>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</si>
  <si>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</si>
  <si>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</si>
  <si>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</si>
  <si>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</si>
  <si>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</si>
  <si>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</si>
  <si>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</si>
  <si>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</si>
  <si>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</si>
  <si>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</si>
  <si>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</si>
  <si>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</si>
  <si>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</si>
  <si>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</si>
  <si>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</si>
  <si>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</si>
  <si>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</si>
  <si>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</si>
  <si>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</si>
  <si>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</si>
  <si>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</si>
  <si>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</si>
  <si>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</si>
  <si>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</si>
  <si>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</si>
  <si>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</si>
  <si>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</si>
  <si>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</si>
  <si>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</si>
  <si>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</si>
  <si>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</si>
  <si>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</si>
  <si>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</si>
  <si>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</si>
  <si>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</si>
  <si>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</si>
  <si>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</si>
  <si>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</si>
  <si>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</si>
  <si>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</si>
  <si>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</si>
  <si>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</si>
  <si>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</si>
  <si>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</si>
  <si>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</si>
  <si>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</si>
  <si>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</si>
  <si>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</si>
  <si>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</si>
  <si>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</si>
  <si>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</si>
  <si>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</si>
  <si>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</si>
  <si>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</si>
  <si>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</si>
  <si>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</si>
  <si>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</si>
  <si>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</si>
  <si>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</si>
  <si>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</si>
  <si>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</si>
  <si>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</si>
  <si>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</si>
  <si>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</si>
  <si>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</si>
  <si>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</si>
  <si>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</si>
  <si>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</si>
  <si>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</si>
  <si>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</si>
  <si>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</si>
  <si>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</si>
  <si>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</si>
  <si>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</si>
  <si>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</si>
  <si>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</si>
  <si>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</si>
  <si>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</si>
  <si>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</si>
  <si>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</si>
  <si>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</si>
  <si>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</si>
  <si>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</si>
  <si>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</si>
  <si>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</si>
  <si>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</si>
  <si>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</si>
  <si>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</si>
  <si>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</si>
  <si>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</si>
  <si>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</si>
  <si>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</si>
  <si>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</si>
  <si>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</si>
  <si>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</si>
  <si>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</si>
  <si>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</si>
  <si>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</si>
  <si>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</si>
  <si>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</si>
  <si>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</si>
  <si>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</si>
  <si>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</si>
  <si>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</si>
  <si>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</si>
  <si>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</si>
  <si>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</si>
  <si>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</si>
  <si>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</si>
  <si>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</si>
  <si>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</si>
  <si>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</si>
  <si>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</si>
  <si>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</si>
  <si>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</si>
  <si>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</si>
  <si>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</si>
  <si>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</si>
  <si>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</si>
  <si>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</si>
  <si>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</si>
  <si>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</si>
  <si>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</si>
  <si>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</si>
  <si>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</si>
  <si>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</si>
  <si>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</si>
  <si>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</si>
  <si>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</si>
  <si>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</si>
  <si>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</si>
  <si>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</si>
  <si>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</si>
  <si>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</si>
  <si>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</si>
  <si>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</si>
  <si>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</si>
  <si>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</si>
  <si>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</si>
  <si>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</si>
  <si>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</si>
  <si>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</si>
  <si>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</si>
  <si>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</si>
  <si>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</si>
  <si>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</si>
  <si>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</si>
  <si>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</si>
  <si>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</si>
  <si>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</si>
  <si>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</si>
  <si>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</si>
  <si>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</si>
  <si>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</si>
  <si>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</si>
  <si>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</si>
  <si>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</si>
  <si>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</si>
  <si>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</si>
  <si>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</si>
  <si>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</si>
  <si>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</si>
  <si>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</si>
  <si>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</si>
  <si>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</si>
  <si>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REGULAR</t>
  </si>
  <si>
    <t xml:space="preserve"> JULY, 2008 MEDICAID ADJUSTMENTS--REGULAR--FY2009</t>
  </si>
  <si>
    <t>JULY, 2008</t>
  </si>
  <si>
    <t>AUGUST, 2008 MEDICAID ADJUSTMENTS--REGULAR--FY2009</t>
  </si>
  <si>
    <t>AUGUST, 2008</t>
  </si>
  <si>
    <t>SEPTEMBER, 2008 MEDICAID ADJUSTMENTS--REGULAR--FY2009</t>
  </si>
  <si>
    <t>SEPTEMBER,2008</t>
  </si>
  <si>
    <t>OCTOBER, 2008 MEDICAID ADJUSTMENTS--REGULAR--FY2009</t>
  </si>
  <si>
    <t>OCTOBER, 2008</t>
  </si>
  <si>
    <t>NOVEMBER, 2008 MEDICAID ADJUSTMENTS--REGULAR--FY2009</t>
  </si>
  <si>
    <t>NOVEMBER, 2008</t>
  </si>
  <si>
    <t>DECEMBER, 2008 MEDICAID ADJUSTMENTS--REGULAR--FY2009</t>
  </si>
  <si>
    <t>DECEMBER, 2008</t>
  </si>
  <si>
    <t>JANUARY, 2009 MEDICAID ADJUSTMENTS--REGULAR--FY2009</t>
  </si>
  <si>
    <t>JANUARY, 2009</t>
  </si>
  <si>
    <t>FEBRUARY, 2009 MEDICAID ADJUSTMENTS--REGULAR--FY2009</t>
  </si>
  <si>
    <t>FEBRUARY, 2009</t>
  </si>
  <si>
    <t>MARCH, 2009 MEDICAID ADJUSTMENTS--REGULAR--FY2009</t>
  </si>
  <si>
    <t>MARCH, 2009</t>
  </si>
  <si>
    <t>APRIL, 2009</t>
  </si>
  <si>
    <t>APRIL, 2009 MEDICAID ADJUSTMENTS--REGULAR-FY2009</t>
  </si>
  <si>
    <t>MAY, 2009 MEDICAID ADJUSTMENTS--REGULAR--FY2009</t>
  </si>
  <si>
    <t>MAY, 2009</t>
  </si>
  <si>
    <t>JUNE, 2009 MEDICAID ADJUSTMENTS--REGULAR--FY2009</t>
  </si>
  <si>
    <t>JUNE, 2009</t>
  </si>
  <si>
    <t>REGULAR MEDICAID ADJUSTMENTS YEAR-TO-DATE  FY2009</t>
  </si>
  <si>
    <t>FY2009</t>
  </si>
  <si>
    <t>Local Match</t>
  </si>
  <si>
    <t>adj for Oct</t>
  </si>
  <si>
    <t>Stim adj.</t>
  </si>
  <si>
    <t>Change</t>
  </si>
  <si>
    <t>adj for Nov</t>
  </si>
  <si>
    <t>adj for Dec</t>
  </si>
  <si>
    <t>``</t>
  </si>
  <si>
    <t>595</t>
  </si>
  <si>
    <t>Emporia</t>
  </si>
  <si>
    <t>600</t>
  </si>
  <si>
    <t>FAIRFAX City</t>
  </si>
  <si>
    <t>Falls Church</t>
  </si>
  <si>
    <t>610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</si>
</sst>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0" fontId="1" fillId="0" borderId="0" xfId="15" applyNumberFormat="1" applyFont="1" applyAlignment="1">
      <alignment/>
    </xf>
    <xf numFmtId="9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32" sqref="O13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78478.9</v>
      </c>
      <c r="G9" s="19">
        <v>0.5</v>
      </c>
      <c r="I9" s="20">
        <f>E9*G9</f>
        <v>39239.45</v>
      </c>
      <c r="K9" s="5">
        <f>E9-I9</f>
        <v>39239.45</v>
      </c>
      <c r="M9" s="14">
        <v>0.2332</v>
      </c>
      <c r="O9" s="5">
        <f>K9*M9</f>
        <v>9150.639739999999</v>
      </c>
      <c r="Q9" s="16">
        <f>K9-O9</f>
        <v>30088.81026</v>
      </c>
      <c r="S9" s="16">
        <f>I9+O9+Q9</f>
        <v>78478.9</v>
      </c>
    </row>
    <row r="10" spans="1:19" ht="11.25">
      <c r="A10" s="4" t="s">
        <v>5</v>
      </c>
      <c r="C10" s="3" t="s">
        <v>135</v>
      </c>
      <c r="E10" s="6">
        <v>133464.66</v>
      </c>
      <c r="G10" s="19">
        <v>0.5</v>
      </c>
      <c r="I10" s="20">
        <f aca="true" t="shared" si="0" ref="I10:I73">E10*G10</f>
        <v>66732.33</v>
      </c>
      <c r="K10" s="5">
        <f aca="true" t="shared" si="1" ref="K10:K73">E10-I10</f>
        <v>66732.33</v>
      </c>
      <c r="M10" s="14">
        <v>0.4474</v>
      </c>
      <c r="O10" s="5">
        <f>K10*M10</f>
        <v>29856.044442000002</v>
      </c>
      <c r="Q10" s="16">
        <f aca="true" t="shared" si="2" ref="Q10:Q73">K10-O10</f>
        <v>36876.285558</v>
      </c>
      <c r="S10" s="16">
        <f aca="true" t="shared" si="3" ref="S10:S73">I10+O10+Q10</f>
        <v>133464.66</v>
      </c>
    </row>
    <row r="11" spans="1:19" ht="11.25">
      <c r="A11" s="4" t="s">
        <v>6</v>
      </c>
      <c r="C11" s="3" t="s">
        <v>136</v>
      </c>
      <c r="E11" s="6">
        <v>72541.05</v>
      </c>
      <c r="G11" s="19">
        <v>0.5</v>
      </c>
      <c r="I11" s="20">
        <f t="shared" si="0"/>
        <v>36270.525</v>
      </c>
      <c r="K11" s="5">
        <f t="shared" si="1"/>
        <v>36270.525</v>
      </c>
      <c r="M11" s="14">
        <v>0.1924</v>
      </c>
      <c r="O11" s="5">
        <f aca="true" t="shared" si="4" ref="O11:O74">K11*M11</f>
        <v>6978.44901</v>
      </c>
      <c r="Q11" s="16">
        <f t="shared" si="2"/>
        <v>29292.07599</v>
      </c>
      <c r="S11" s="16">
        <f t="shared" si="3"/>
        <v>72541.05</v>
      </c>
    </row>
    <row r="12" spans="1:19" ht="11.25">
      <c r="A12" s="4" t="s">
        <v>7</v>
      </c>
      <c r="C12" s="3" t="s">
        <v>137</v>
      </c>
      <c r="E12" s="6">
        <v>17216.9</v>
      </c>
      <c r="G12" s="19">
        <v>0.5</v>
      </c>
      <c r="I12" s="20">
        <f t="shared" si="0"/>
        <v>8608.45</v>
      </c>
      <c r="K12" s="5">
        <f t="shared" si="1"/>
        <v>8608.45</v>
      </c>
      <c r="M12" s="14">
        <v>0.3268</v>
      </c>
      <c r="O12" s="5">
        <f t="shared" si="4"/>
        <v>2813.24146</v>
      </c>
      <c r="Q12" s="16">
        <f t="shared" si="2"/>
        <v>5795.2085400000005</v>
      </c>
      <c r="S12" s="16">
        <f t="shared" si="3"/>
        <v>17216.9</v>
      </c>
    </row>
    <row r="13" spans="1:19" ht="11.25">
      <c r="A13" s="4" t="s">
        <v>8</v>
      </c>
      <c r="C13" s="3" t="s">
        <v>138</v>
      </c>
      <c r="E13" s="6">
        <v>33508.8</v>
      </c>
      <c r="G13" s="19">
        <v>0.5</v>
      </c>
      <c r="I13" s="20">
        <f t="shared" si="0"/>
        <v>16754.4</v>
      </c>
      <c r="K13" s="5">
        <f t="shared" si="1"/>
        <v>16754.4</v>
      </c>
      <c r="M13" s="14">
        <v>0.2722</v>
      </c>
      <c r="O13" s="5">
        <f t="shared" si="4"/>
        <v>4560.547680000001</v>
      </c>
      <c r="Q13" s="16">
        <f t="shared" si="2"/>
        <v>12193.852320000002</v>
      </c>
      <c r="S13" s="16">
        <f t="shared" si="3"/>
        <v>33508.8</v>
      </c>
    </row>
    <row r="14" spans="1:19" ht="11.25">
      <c r="A14" s="4" t="s">
        <v>9</v>
      </c>
      <c r="C14" s="3" t="s">
        <v>139</v>
      </c>
      <c r="E14" s="6">
        <v>54410.43</v>
      </c>
      <c r="G14" s="19">
        <v>0.5</v>
      </c>
      <c r="I14" s="20">
        <f t="shared" si="0"/>
        <v>27205.215</v>
      </c>
      <c r="K14" s="5">
        <f t="shared" si="1"/>
        <v>27205.215</v>
      </c>
      <c r="M14" s="14">
        <v>0.2639</v>
      </c>
      <c r="O14" s="5">
        <f t="shared" si="4"/>
        <v>7179.456238500001</v>
      </c>
      <c r="Q14" s="16">
        <f t="shared" si="2"/>
        <v>20025.7587615</v>
      </c>
      <c r="S14" s="16">
        <f t="shared" si="3"/>
        <v>54410.43</v>
      </c>
    </row>
    <row r="15" spans="1:19" ht="11.25">
      <c r="A15" s="4" t="s">
        <v>10</v>
      </c>
      <c r="C15" s="3" t="s">
        <v>140</v>
      </c>
      <c r="E15" s="6">
        <v>159747.7</v>
      </c>
      <c r="G15" s="19">
        <v>0.5</v>
      </c>
      <c r="I15" s="20">
        <f t="shared" si="0"/>
        <v>79873.85</v>
      </c>
      <c r="K15" s="5">
        <f t="shared" si="1"/>
        <v>79873.85</v>
      </c>
      <c r="M15" s="14">
        <v>0.4602</v>
      </c>
      <c r="O15" s="5">
        <f t="shared" si="4"/>
        <v>36757.945770000006</v>
      </c>
      <c r="Q15" s="16">
        <f t="shared" si="2"/>
        <v>43115.90423</v>
      </c>
      <c r="S15" s="16">
        <f t="shared" si="3"/>
        <v>159747.7</v>
      </c>
    </row>
    <row r="16" spans="1:19" ht="11.25">
      <c r="A16" s="4" t="s">
        <v>11</v>
      </c>
      <c r="C16" s="3" t="s">
        <v>141</v>
      </c>
      <c r="E16" s="6">
        <v>131469.81</v>
      </c>
      <c r="G16" s="19">
        <v>0.5</v>
      </c>
      <c r="I16" s="20">
        <f t="shared" si="0"/>
        <v>65734.905</v>
      </c>
      <c r="K16" s="5">
        <f t="shared" si="1"/>
        <v>65734.905</v>
      </c>
      <c r="M16" s="14">
        <v>0.3302</v>
      </c>
      <c r="O16" s="5">
        <f t="shared" si="4"/>
        <v>21705.665631</v>
      </c>
      <c r="Q16" s="16">
        <f t="shared" si="2"/>
        <v>44029.239369</v>
      </c>
      <c r="S16" s="16">
        <f t="shared" si="3"/>
        <v>131469.81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136292.44</v>
      </c>
      <c r="G18" s="19">
        <v>0.5</v>
      </c>
      <c r="I18" s="20">
        <f t="shared" si="0"/>
        <v>68146.22</v>
      </c>
      <c r="K18" s="5">
        <f t="shared" si="1"/>
        <v>68146.22</v>
      </c>
      <c r="M18" s="14">
        <v>0.336</v>
      </c>
      <c r="O18" s="5">
        <f t="shared" si="4"/>
        <v>22897.129920000003</v>
      </c>
      <c r="Q18" s="16">
        <f t="shared" si="2"/>
        <v>45249.090079999994</v>
      </c>
      <c r="S18" s="16">
        <f t="shared" si="3"/>
        <v>136292.44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35278.38</v>
      </c>
      <c r="G20" s="19">
        <v>0.5</v>
      </c>
      <c r="I20" s="20">
        <f t="shared" si="0"/>
        <v>17639.19</v>
      </c>
      <c r="K20" s="5">
        <f t="shared" si="1"/>
        <v>17639.19</v>
      </c>
      <c r="M20" s="14">
        <v>0.3602</v>
      </c>
      <c r="O20" s="5">
        <f t="shared" si="4"/>
        <v>6353.636238</v>
      </c>
      <c r="Q20" s="16">
        <f t="shared" si="2"/>
        <v>11285.553762</v>
      </c>
      <c r="S20" s="16">
        <f t="shared" si="3"/>
        <v>35278.38</v>
      </c>
    </row>
    <row r="21" spans="1:19" ht="11.25">
      <c r="A21" s="4" t="s">
        <v>16</v>
      </c>
      <c r="C21" s="3" t="s">
        <v>146</v>
      </c>
      <c r="E21" s="6">
        <v>37199.44</v>
      </c>
      <c r="G21" s="19">
        <v>0.5</v>
      </c>
      <c r="I21" s="20">
        <f t="shared" si="0"/>
        <v>18599.72</v>
      </c>
      <c r="K21" s="5">
        <f t="shared" si="1"/>
        <v>18599.72</v>
      </c>
      <c r="M21" s="14">
        <v>0.2439</v>
      </c>
      <c r="O21" s="5">
        <f t="shared" si="4"/>
        <v>4536.471708</v>
      </c>
      <c r="Q21" s="16">
        <f t="shared" si="2"/>
        <v>14063.248292</v>
      </c>
      <c r="S21" s="16">
        <f t="shared" si="3"/>
        <v>37199.44</v>
      </c>
    </row>
    <row r="22" spans="1:19" ht="11.25">
      <c r="A22" s="4" t="s">
        <v>17</v>
      </c>
      <c r="C22" s="3" t="s">
        <v>147</v>
      </c>
      <c r="E22" s="6">
        <v>44773.23</v>
      </c>
      <c r="G22" s="19">
        <v>0.5</v>
      </c>
      <c r="I22" s="20">
        <f t="shared" si="0"/>
        <v>22386.615</v>
      </c>
      <c r="K22" s="5">
        <f t="shared" si="1"/>
        <v>22386.615</v>
      </c>
      <c r="M22" s="14">
        <v>0.3156</v>
      </c>
      <c r="O22" s="5">
        <f t="shared" si="4"/>
        <v>7065.215694</v>
      </c>
      <c r="Q22" s="16">
        <f t="shared" si="2"/>
        <v>15321.399306000001</v>
      </c>
      <c r="S22" s="16">
        <f t="shared" si="3"/>
        <v>44773.23</v>
      </c>
    </row>
    <row r="23" spans="1:19" ht="11.25">
      <c r="A23" s="4" t="s">
        <v>18</v>
      </c>
      <c r="C23" s="3" t="s">
        <v>148</v>
      </c>
      <c r="E23" s="6">
        <v>32073.96</v>
      </c>
      <c r="G23" s="19">
        <v>0.5</v>
      </c>
      <c r="I23" s="20">
        <f t="shared" si="0"/>
        <v>16036.98</v>
      </c>
      <c r="K23" s="5">
        <f t="shared" si="1"/>
        <v>16036.98</v>
      </c>
      <c r="M23" s="14">
        <v>0.2023</v>
      </c>
      <c r="O23" s="5">
        <f t="shared" si="4"/>
        <v>3244.281054</v>
      </c>
      <c r="Q23" s="16">
        <f t="shared" si="2"/>
        <v>12792.698946</v>
      </c>
      <c r="S23" s="16">
        <f t="shared" si="3"/>
        <v>32073.96</v>
      </c>
    </row>
    <row r="24" spans="1:19" ht="11.25">
      <c r="A24" s="4" t="s">
        <v>19</v>
      </c>
      <c r="C24" s="3" t="s">
        <v>149</v>
      </c>
      <c r="E24" s="6">
        <v>94294.14</v>
      </c>
      <c r="G24" s="19">
        <v>0.5</v>
      </c>
      <c r="I24" s="20">
        <f t="shared" si="0"/>
        <v>47147.07</v>
      </c>
      <c r="K24" s="5">
        <f t="shared" si="1"/>
        <v>47147.07</v>
      </c>
      <c r="M24" s="14">
        <v>0.3107</v>
      </c>
      <c r="O24" s="5">
        <f t="shared" si="4"/>
        <v>14648.594648999999</v>
      </c>
      <c r="Q24" s="16">
        <f t="shared" si="2"/>
        <v>32498.475351</v>
      </c>
      <c r="S24" s="16">
        <f t="shared" si="3"/>
        <v>94294.14</v>
      </c>
    </row>
    <row r="25" spans="1:19" ht="11.25">
      <c r="A25" s="4" t="s">
        <v>20</v>
      </c>
      <c r="C25" s="3" t="s">
        <v>150</v>
      </c>
      <c r="E25" s="6">
        <v>55289.5</v>
      </c>
      <c r="G25" s="19">
        <v>0.5</v>
      </c>
      <c r="I25" s="20">
        <f t="shared" si="0"/>
        <v>27644.75</v>
      </c>
      <c r="K25" s="5">
        <f t="shared" si="1"/>
        <v>27644.75</v>
      </c>
      <c r="M25" s="14">
        <v>0.3308</v>
      </c>
      <c r="O25" s="5">
        <f t="shared" si="4"/>
        <v>9144.8833</v>
      </c>
      <c r="Q25" s="16">
        <f t="shared" si="2"/>
        <v>18499.8667</v>
      </c>
      <c r="S25" s="16">
        <f t="shared" si="3"/>
        <v>55289.5</v>
      </c>
    </row>
    <row r="26" spans="1:19" ht="11.25">
      <c r="A26" s="4" t="s">
        <v>21</v>
      </c>
      <c r="C26" s="3" t="s">
        <v>151</v>
      </c>
      <c r="E26" s="6">
        <v>9102.23</v>
      </c>
      <c r="G26" s="19">
        <v>0.5</v>
      </c>
      <c r="I26" s="20">
        <f t="shared" si="0"/>
        <v>4551.115</v>
      </c>
      <c r="K26" s="5">
        <f t="shared" si="1"/>
        <v>4551.115</v>
      </c>
      <c r="M26" s="14">
        <v>0.291</v>
      </c>
      <c r="O26" s="5">
        <f t="shared" si="4"/>
        <v>1324.3744649999999</v>
      </c>
      <c r="Q26" s="16">
        <f t="shared" si="2"/>
        <v>3226.740535</v>
      </c>
      <c r="S26" s="16">
        <f t="shared" si="3"/>
        <v>9102.23</v>
      </c>
    </row>
    <row r="27" spans="1:19" ht="11.25">
      <c r="A27" s="4" t="s">
        <v>22</v>
      </c>
      <c r="C27" s="3" t="s">
        <v>152</v>
      </c>
      <c r="E27" s="6">
        <v>18961.74</v>
      </c>
      <c r="G27" s="19">
        <v>0.5</v>
      </c>
      <c r="I27" s="20">
        <f t="shared" si="0"/>
        <v>9480.87</v>
      </c>
      <c r="K27" s="5">
        <f t="shared" si="1"/>
        <v>9480.87</v>
      </c>
      <c r="M27" s="14">
        <v>0.3131</v>
      </c>
      <c r="O27" s="5">
        <f t="shared" si="4"/>
        <v>2968.4603970000003</v>
      </c>
      <c r="Q27" s="16">
        <f t="shared" si="2"/>
        <v>6512.409603</v>
      </c>
      <c r="S27" s="16">
        <f t="shared" si="3"/>
        <v>18961.74</v>
      </c>
    </row>
    <row r="28" spans="1:19" ht="11.25">
      <c r="A28" s="4" t="s">
        <v>23</v>
      </c>
      <c r="C28" s="3" t="s">
        <v>153</v>
      </c>
      <c r="E28" s="6">
        <v>58388.09</v>
      </c>
      <c r="G28" s="19">
        <v>0.5</v>
      </c>
      <c r="I28" s="20">
        <f t="shared" si="0"/>
        <v>29194.045</v>
      </c>
      <c r="K28" s="5">
        <f t="shared" si="1"/>
        <v>29194.045</v>
      </c>
      <c r="M28" s="14">
        <v>0.2204</v>
      </c>
      <c r="O28" s="5">
        <f t="shared" si="4"/>
        <v>6434.367518</v>
      </c>
      <c r="Q28" s="16">
        <f t="shared" si="2"/>
        <v>22759.677482</v>
      </c>
      <c r="S28" s="16">
        <f t="shared" si="3"/>
        <v>58388.09</v>
      </c>
    </row>
    <row r="29" spans="1:19" ht="11.25">
      <c r="A29" s="4" t="s">
        <v>24</v>
      </c>
      <c r="C29" s="3" t="s">
        <v>154</v>
      </c>
      <c r="E29" s="6">
        <v>365595.05</v>
      </c>
      <c r="G29" s="19">
        <v>0.5</v>
      </c>
      <c r="I29" s="20">
        <f t="shared" si="0"/>
        <v>182797.525</v>
      </c>
      <c r="K29" s="5">
        <f t="shared" si="1"/>
        <v>182797.525</v>
      </c>
      <c r="M29" s="14">
        <v>0.3853</v>
      </c>
      <c r="O29" s="5">
        <f t="shared" si="4"/>
        <v>70431.88638249999</v>
      </c>
      <c r="Q29" s="16">
        <f t="shared" si="2"/>
        <v>112365.63861750001</v>
      </c>
      <c r="S29" s="16">
        <f t="shared" si="3"/>
        <v>365595.05</v>
      </c>
    </row>
    <row r="30" spans="1:19" ht="11.25">
      <c r="A30" s="4" t="s">
        <v>25</v>
      </c>
      <c r="C30" s="3" t="s">
        <v>155</v>
      </c>
      <c r="E30" s="6">
        <v>4767.9</v>
      </c>
      <c r="G30" s="19">
        <v>0.5</v>
      </c>
      <c r="I30" s="20">
        <f t="shared" si="0"/>
        <v>2383.95</v>
      </c>
      <c r="K30" s="5">
        <f t="shared" si="1"/>
        <v>2383.95</v>
      </c>
      <c r="M30" s="14">
        <v>0.4797</v>
      </c>
      <c r="O30" s="5">
        <f t="shared" si="4"/>
        <v>1143.580815</v>
      </c>
      <c r="Q30" s="16">
        <f t="shared" si="2"/>
        <v>1240.3691849999998</v>
      </c>
      <c r="S30" s="16">
        <f t="shared" si="3"/>
        <v>4767.9</v>
      </c>
    </row>
    <row r="31" spans="1:19" ht="11.25">
      <c r="A31" s="4" t="s">
        <v>26</v>
      </c>
      <c r="C31" s="3" t="s">
        <v>156</v>
      </c>
      <c r="E31" s="6">
        <v>14736</v>
      </c>
      <c r="G31" s="19">
        <v>0.5</v>
      </c>
      <c r="I31" s="20">
        <f t="shared" si="0"/>
        <v>7368</v>
      </c>
      <c r="K31" s="5">
        <f t="shared" si="1"/>
        <v>7368</v>
      </c>
      <c r="M31" s="14">
        <v>0.2901</v>
      </c>
      <c r="O31" s="5">
        <f t="shared" si="4"/>
        <v>2137.4568000000004</v>
      </c>
      <c r="Q31" s="16">
        <f t="shared" si="2"/>
        <v>5230.5432</v>
      </c>
      <c r="S31" s="16">
        <f t="shared" si="3"/>
        <v>14736</v>
      </c>
    </row>
    <row r="32" spans="1:19" ht="11.25">
      <c r="A32" s="4" t="s">
        <v>27</v>
      </c>
      <c r="C32" s="3" t="s">
        <v>157</v>
      </c>
      <c r="E32" s="6">
        <v>155245.83</v>
      </c>
      <c r="G32" s="19">
        <v>0.5</v>
      </c>
      <c r="I32" s="20">
        <f t="shared" si="0"/>
        <v>77622.915</v>
      </c>
      <c r="K32" s="5">
        <f t="shared" si="1"/>
        <v>77622.915</v>
      </c>
      <c r="M32" s="14">
        <v>0.3767</v>
      </c>
      <c r="O32" s="5">
        <f t="shared" si="4"/>
        <v>29240.552080499994</v>
      </c>
      <c r="Q32" s="16">
        <f t="shared" si="2"/>
        <v>48382.362919499996</v>
      </c>
      <c r="S32" s="16">
        <f t="shared" si="3"/>
        <v>155245.83</v>
      </c>
    </row>
    <row r="33" spans="1:19" ht="11.25">
      <c r="A33" s="4" t="s">
        <v>28</v>
      </c>
      <c r="C33" s="3" t="s">
        <v>158</v>
      </c>
      <c r="E33" s="6">
        <v>58303.88</v>
      </c>
      <c r="G33" s="19">
        <v>0.5</v>
      </c>
      <c r="I33" s="20">
        <f t="shared" si="0"/>
        <v>29151.94</v>
      </c>
      <c r="K33" s="5">
        <f t="shared" si="1"/>
        <v>29151.94</v>
      </c>
      <c r="M33" s="14">
        <v>0.304</v>
      </c>
      <c r="O33" s="5">
        <f t="shared" si="4"/>
        <v>8862.18976</v>
      </c>
      <c r="Q33" s="16">
        <f t="shared" si="2"/>
        <v>20289.75024</v>
      </c>
      <c r="S33" s="16">
        <f t="shared" si="3"/>
        <v>58303.88</v>
      </c>
    </row>
    <row r="34" spans="1:19" ht="11.25">
      <c r="A34" s="4" t="s">
        <v>29</v>
      </c>
      <c r="C34" s="3" t="s">
        <v>159</v>
      </c>
      <c r="E34" s="6">
        <v>87487.05</v>
      </c>
      <c r="G34" s="19">
        <v>0.5</v>
      </c>
      <c r="I34" s="20">
        <f t="shared" si="0"/>
        <v>43743.525</v>
      </c>
      <c r="K34" s="5">
        <f t="shared" si="1"/>
        <v>43743.525</v>
      </c>
      <c r="M34" s="14">
        <v>0.3042</v>
      </c>
      <c r="O34" s="5">
        <f t="shared" si="4"/>
        <v>13306.780305000002</v>
      </c>
      <c r="Q34" s="16">
        <f t="shared" si="2"/>
        <v>30436.744695</v>
      </c>
      <c r="S34" s="16">
        <f t="shared" si="3"/>
        <v>87487.05</v>
      </c>
    </row>
    <row r="35" spans="1:19" ht="11.25">
      <c r="A35" s="4" t="s">
        <v>30</v>
      </c>
      <c r="C35" s="3" t="s">
        <v>160</v>
      </c>
      <c r="E35" s="6">
        <v>41893.04</v>
      </c>
      <c r="G35" s="19">
        <v>0.5</v>
      </c>
      <c r="I35" s="20">
        <f t="shared" si="0"/>
        <v>20946.52</v>
      </c>
      <c r="K35" s="5">
        <f t="shared" si="1"/>
        <v>20946.52</v>
      </c>
      <c r="M35" s="14">
        <v>0.3358</v>
      </c>
      <c r="O35" s="5">
        <f t="shared" si="4"/>
        <v>7033.841416</v>
      </c>
      <c r="Q35" s="16">
        <f t="shared" si="2"/>
        <v>13912.678584000001</v>
      </c>
      <c r="S35" s="16">
        <f t="shared" si="3"/>
        <v>41893.04</v>
      </c>
    </row>
    <row r="36" spans="1:19" ht="11.25">
      <c r="A36" s="4" t="s">
        <v>31</v>
      </c>
      <c r="C36" s="3" t="s">
        <v>161</v>
      </c>
      <c r="E36" s="6">
        <v>35751.09</v>
      </c>
      <c r="G36" s="19">
        <v>0.5</v>
      </c>
      <c r="I36" s="20">
        <f t="shared" si="0"/>
        <v>17875.545</v>
      </c>
      <c r="K36" s="5">
        <f t="shared" si="1"/>
        <v>17875.545</v>
      </c>
      <c r="M36" s="14">
        <v>0.3853</v>
      </c>
      <c r="O36" s="5">
        <f t="shared" si="4"/>
        <v>6887.447488499999</v>
      </c>
      <c r="Q36" s="16">
        <f t="shared" si="2"/>
        <v>10988.0975115</v>
      </c>
      <c r="S36" s="16">
        <f t="shared" si="3"/>
        <v>35751.09</v>
      </c>
    </row>
    <row r="37" spans="1:19" ht="11.25">
      <c r="A37" s="4" t="s">
        <v>32</v>
      </c>
      <c r="C37" s="3" t="s">
        <v>162</v>
      </c>
      <c r="E37" s="6">
        <v>468101.15</v>
      </c>
      <c r="G37" s="19">
        <v>0.5</v>
      </c>
      <c r="I37" s="20">
        <f t="shared" si="0"/>
        <v>234050.575</v>
      </c>
      <c r="K37" s="5">
        <f t="shared" si="1"/>
        <v>234050.575</v>
      </c>
      <c r="M37" s="14">
        <v>0.4611</v>
      </c>
      <c r="O37" s="5">
        <f t="shared" si="4"/>
        <v>107920.7201325</v>
      </c>
      <c r="Q37" s="16">
        <f t="shared" si="2"/>
        <v>126129.8548675</v>
      </c>
      <c r="S37" s="16">
        <f t="shared" si="3"/>
        <v>468101.15</v>
      </c>
    </row>
    <row r="38" spans="1:19" ht="11.25">
      <c r="A38" s="4" t="s">
        <v>33</v>
      </c>
      <c r="C38" s="3" t="s">
        <v>163</v>
      </c>
      <c r="E38" s="6">
        <v>105824.8</v>
      </c>
      <c r="G38" s="19">
        <v>0.5</v>
      </c>
      <c r="I38" s="20">
        <f t="shared" si="0"/>
        <v>52912.4</v>
      </c>
      <c r="K38" s="5">
        <f t="shared" si="1"/>
        <v>52912.4</v>
      </c>
      <c r="M38" s="14">
        <v>0.4584</v>
      </c>
      <c r="O38" s="5">
        <f t="shared" si="4"/>
        <v>24255.044159999998</v>
      </c>
      <c r="Q38" s="16">
        <f t="shared" si="2"/>
        <v>28657.355840000004</v>
      </c>
      <c r="S38" s="16">
        <f t="shared" si="3"/>
        <v>105824.8</v>
      </c>
    </row>
    <row r="39" spans="1:19" ht="11.25">
      <c r="A39" s="4" t="s">
        <v>34</v>
      </c>
      <c r="C39" s="3" t="s">
        <v>164</v>
      </c>
      <c r="E39" s="6">
        <v>782</v>
      </c>
      <c r="G39" s="19">
        <v>0.5</v>
      </c>
      <c r="I39" s="20">
        <f t="shared" si="0"/>
        <v>391</v>
      </c>
      <c r="K39" s="5">
        <f t="shared" si="1"/>
        <v>391</v>
      </c>
      <c r="M39" s="14">
        <v>0.2324</v>
      </c>
      <c r="O39" s="5">
        <f t="shared" si="4"/>
        <v>90.8684</v>
      </c>
      <c r="Q39" s="16">
        <f t="shared" si="2"/>
        <v>300.1316</v>
      </c>
      <c r="S39" s="16">
        <f t="shared" si="3"/>
        <v>782</v>
      </c>
    </row>
    <row r="40" spans="1:19" ht="11.25">
      <c r="A40" s="4" t="s">
        <v>35</v>
      </c>
      <c r="C40" s="3" t="s">
        <v>165</v>
      </c>
      <c r="E40" s="6">
        <v>65027.7</v>
      </c>
      <c r="G40" s="19">
        <v>0.5</v>
      </c>
      <c r="I40" s="20">
        <f t="shared" si="0"/>
        <v>32513.85</v>
      </c>
      <c r="K40" s="5">
        <f t="shared" si="1"/>
        <v>32513.85</v>
      </c>
      <c r="M40" s="14">
        <v>0.3811</v>
      </c>
      <c r="O40" s="5">
        <f t="shared" si="4"/>
        <v>12391.028235</v>
      </c>
      <c r="Q40" s="16">
        <f t="shared" si="2"/>
        <v>20122.821765</v>
      </c>
      <c r="S40" s="16">
        <f t="shared" si="3"/>
        <v>65027.7</v>
      </c>
    </row>
    <row r="41" spans="1:19" ht="11.25">
      <c r="A41" s="4" t="s">
        <v>36</v>
      </c>
      <c r="C41" s="3" t="s">
        <v>166</v>
      </c>
      <c r="E41" s="6">
        <v>117466.4</v>
      </c>
      <c r="G41" s="19">
        <v>0.5</v>
      </c>
      <c r="I41" s="20">
        <f t="shared" si="0"/>
        <v>58733.2</v>
      </c>
      <c r="K41" s="5">
        <f t="shared" si="1"/>
        <v>58733.2</v>
      </c>
      <c r="M41" s="14">
        <v>0.283</v>
      </c>
      <c r="O41" s="5">
        <f t="shared" si="4"/>
        <v>16621.4956</v>
      </c>
      <c r="Q41" s="16">
        <f t="shared" si="2"/>
        <v>42111.7044</v>
      </c>
      <c r="S41" s="16">
        <f t="shared" si="3"/>
        <v>117466.4</v>
      </c>
    </row>
    <row r="42" spans="1:19" ht="11.25">
      <c r="A42" s="4" t="s">
        <v>37</v>
      </c>
      <c r="C42" s="3" t="s">
        <v>167</v>
      </c>
      <c r="E42" s="6">
        <v>-25614.99</v>
      </c>
      <c r="G42" s="19">
        <v>0.5</v>
      </c>
      <c r="I42" s="20">
        <f t="shared" si="0"/>
        <v>-12807.495</v>
      </c>
      <c r="K42" s="5">
        <f t="shared" si="1"/>
        <v>-12807.495</v>
      </c>
      <c r="M42" s="14">
        <v>0.4348</v>
      </c>
      <c r="O42" s="5">
        <f t="shared" si="4"/>
        <v>-5568.698826000001</v>
      </c>
      <c r="Q42" s="16">
        <f t="shared" si="2"/>
        <v>-7238.796174</v>
      </c>
      <c r="S42" s="16">
        <f t="shared" si="3"/>
        <v>-25614.99</v>
      </c>
    </row>
    <row r="43" spans="1:19" ht="11.25">
      <c r="A43" s="4" t="s">
        <v>38</v>
      </c>
      <c r="C43" s="3" t="s">
        <v>168</v>
      </c>
      <c r="E43" s="6">
        <v>10021.8</v>
      </c>
      <c r="G43" s="19">
        <v>0.5</v>
      </c>
      <c r="I43" s="20">
        <f t="shared" si="0"/>
        <v>5010.9</v>
      </c>
      <c r="K43" s="5">
        <f t="shared" si="1"/>
        <v>5010.9</v>
      </c>
      <c r="M43" s="14">
        <v>0.2898</v>
      </c>
      <c r="O43" s="5">
        <f t="shared" si="4"/>
        <v>1452.1588199999999</v>
      </c>
      <c r="Q43" s="16">
        <f t="shared" si="2"/>
        <v>3558.74118</v>
      </c>
      <c r="S43" s="16">
        <f t="shared" si="3"/>
        <v>10021.8</v>
      </c>
    </row>
    <row r="44" spans="1:19" ht="11.25">
      <c r="A44" s="4" t="s">
        <v>39</v>
      </c>
      <c r="C44" s="3" t="s">
        <v>169</v>
      </c>
      <c r="E44" s="6">
        <v>30989.1</v>
      </c>
      <c r="G44" s="19">
        <v>0.5</v>
      </c>
      <c r="I44" s="20">
        <f t="shared" si="0"/>
        <v>15494.55</v>
      </c>
      <c r="K44" s="5">
        <f t="shared" si="1"/>
        <v>15494.55</v>
      </c>
      <c r="M44" s="14">
        <v>0.3687</v>
      </c>
      <c r="O44" s="5">
        <f t="shared" si="4"/>
        <v>5712.840585</v>
      </c>
      <c r="Q44" s="16">
        <f t="shared" si="2"/>
        <v>9781.709415</v>
      </c>
      <c r="S44" s="16">
        <f t="shared" si="3"/>
        <v>30989.1</v>
      </c>
    </row>
    <row r="45" spans="1:19" ht="11.25">
      <c r="A45" s="4" t="s">
        <v>40</v>
      </c>
      <c r="C45" s="3" t="s">
        <v>170</v>
      </c>
      <c r="E45" s="6">
        <v>6039.34</v>
      </c>
      <c r="G45" s="19">
        <v>0.5</v>
      </c>
      <c r="I45" s="20">
        <f t="shared" si="0"/>
        <v>3019.67</v>
      </c>
      <c r="K45" s="5">
        <f t="shared" si="1"/>
        <v>3019.67</v>
      </c>
      <c r="M45" s="14">
        <v>0.4871</v>
      </c>
      <c r="O45" s="5">
        <f t="shared" si="4"/>
        <v>1470.881257</v>
      </c>
      <c r="Q45" s="16">
        <f t="shared" si="2"/>
        <v>1548.788743</v>
      </c>
      <c r="S45" s="16">
        <f t="shared" si="3"/>
        <v>6039.34</v>
      </c>
    </row>
    <row r="46" spans="1:19" ht="11.25">
      <c r="A46" s="4" t="s">
        <v>41</v>
      </c>
      <c r="C46" s="3" t="s">
        <v>171</v>
      </c>
      <c r="E46" s="6">
        <v>29816.5</v>
      </c>
      <c r="G46" s="19">
        <v>0.5</v>
      </c>
      <c r="I46" s="20">
        <f t="shared" si="0"/>
        <v>14908.25</v>
      </c>
      <c r="K46" s="5">
        <f t="shared" si="1"/>
        <v>14908.25</v>
      </c>
      <c r="M46" s="14">
        <v>0.2109</v>
      </c>
      <c r="O46" s="5">
        <f t="shared" si="4"/>
        <v>3144.149925</v>
      </c>
      <c r="Q46" s="16">
        <f t="shared" si="2"/>
        <v>11764.100075</v>
      </c>
      <c r="S46" s="16">
        <f t="shared" si="3"/>
        <v>29816.5</v>
      </c>
    </row>
    <row r="47" spans="1:19" ht="11.25">
      <c r="A47" s="4" t="s">
        <v>42</v>
      </c>
      <c r="C47" s="3" t="s">
        <v>172</v>
      </c>
      <c r="E47" s="6">
        <v>17526.12</v>
      </c>
      <c r="G47" s="19">
        <v>0.5</v>
      </c>
      <c r="I47" s="20">
        <f t="shared" si="0"/>
        <v>8763.06</v>
      </c>
      <c r="K47" s="5">
        <f t="shared" si="1"/>
        <v>8763.06</v>
      </c>
      <c r="M47" s="14">
        <v>0.3471</v>
      </c>
      <c r="O47" s="5">
        <f t="shared" si="4"/>
        <v>3041.658126</v>
      </c>
      <c r="Q47" s="16">
        <f t="shared" si="2"/>
        <v>5721.401873999999</v>
      </c>
      <c r="S47" s="16">
        <f t="shared" si="3"/>
        <v>17526.12</v>
      </c>
    </row>
    <row r="48" spans="1:19" ht="11.25">
      <c r="A48" s="4" t="s">
        <v>43</v>
      </c>
      <c r="C48" s="3" t="s">
        <v>173</v>
      </c>
      <c r="E48" s="6">
        <v>30192.5</v>
      </c>
      <c r="G48" s="19">
        <v>0.5</v>
      </c>
      <c r="I48" s="20">
        <f t="shared" si="0"/>
        <v>15096.25</v>
      </c>
      <c r="K48" s="5">
        <f t="shared" si="1"/>
        <v>15096.25</v>
      </c>
      <c r="M48" s="14">
        <v>0.2266</v>
      </c>
      <c r="O48" s="5">
        <f t="shared" si="4"/>
        <v>3420.81025</v>
      </c>
      <c r="Q48" s="16">
        <f t="shared" si="2"/>
        <v>11675.43975</v>
      </c>
      <c r="S48" s="16">
        <f t="shared" si="3"/>
        <v>30192.5</v>
      </c>
    </row>
    <row r="49" spans="1:19" ht="11.25">
      <c r="A49" s="4" t="s">
        <v>44</v>
      </c>
      <c r="C49" s="3" t="s">
        <v>174</v>
      </c>
      <c r="E49" s="6">
        <v>115434.12</v>
      </c>
      <c r="G49" s="19">
        <v>0.5</v>
      </c>
      <c r="I49" s="20">
        <f t="shared" si="0"/>
        <v>57717.06</v>
      </c>
      <c r="K49" s="5">
        <f t="shared" si="1"/>
        <v>57717.06</v>
      </c>
      <c r="M49" s="14">
        <v>0.2335</v>
      </c>
      <c r="O49" s="5">
        <f t="shared" si="4"/>
        <v>13476.93351</v>
      </c>
      <c r="Q49" s="16">
        <f t="shared" si="2"/>
        <v>44240.126489999995</v>
      </c>
      <c r="S49" s="16">
        <f t="shared" si="3"/>
        <v>115434.12</v>
      </c>
    </row>
    <row r="50" spans="1:19" ht="11.25">
      <c r="A50" s="4" t="s">
        <v>45</v>
      </c>
      <c r="C50" s="3" t="s">
        <v>175</v>
      </c>
      <c r="E50" s="6">
        <v>85561.5</v>
      </c>
      <c r="G50" s="19">
        <v>0.5</v>
      </c>
      <c r="I50" s="20">
        <f t="shared" si="0"/>
        <v>42780.75</v>
      </c>
      <c r="K50" s="5">
        <f t="shared" si="1"/>
        <v>42780.75</v>
      </c>
      <c r="M50" s="14">
        <v>0.4444</v>
      </c>
      <c r="O50" s="5">
        <f t="shared" si="4"/>
        <v>19011.7653</v>
      </c>
      <c r="Q50" s="16">
        <f t="shared" si="2"/>
        <v>23768.9847</v>
      </c>
      <c r="S50" s="16">
        <f t="shared" si="3"/>
        <v>85561.5</v>
      </c>
    </row>
    <row r="51" spans="1:19" ht="11.25">
      <c r="A51" s="4" t="s">
        <v>46</v>
      </c>
      <c r="C51" s="3" t="s">
        <v>176</v>
      </c>
      <c r="E51" s="6">
        <v>299899.15</v>
      </c>
      <c r="G51" s="19">
        <v>0.5</v>
      </c>
      <c r="I51" s="20">
        <f t="shared" si="0"/>
        <v>149949.575</v>
      </c>
      <c r="K51" s="5">
        <f t="shared" si="1"/>
        <v>149949.575</v>
      </c>
      <c r="M51" s="14">
        <v>0.3755</v>
      </c>
      <c r="O51" s="5">
        <f t="shared" si="4"/>
        <v>56306.06541250001</v>
      </c>
      <c r="Q51" s="16">
        <f t="shared" si="2"/>
        <v>93643.50958750001</v>
      </c>
      <c r="S51" s="16">
        <f t="shared" si="3"/>
        <v>299899.15</v>
      </c>
    </row>
    <row r="52" spans="1:19" ht="11.25">
      <c r="A52" s="4" t="s">
        <v>47</v>
      </c>
      <c r="C52" s="3" t="s">
        <v>177</v>
      </c>
      <c r="E52" s="6">
        <v>20139.9</v>
      </c>
      <c r="G52" s="19">
        <v>0.5</v>
      </c>
      <c r="I52" s="20">
        <f t="shared" si="0"/>
        <v>10069.95</v>
      </c>
      <c r="K52" s="5">
        <f t="shared" si="1"/>
        <v>10069.95</v>
      </c>
      <c r="M52" s="14">
        <v>0.2786</v>
      </c>
      <c r="O52" s="5">
        <f t="shared" si="4"/>
        <v>2805.4880700000003</v>
      </c>
      <c r="Q52" s="16">
        <f t="shared" si="2"/>
        <v>7264.46193</v>
      </c>
      <c r="S52" s="16">
        <f t="shared" si="3"/>
        <v>20139.9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3591.5</v>
      </c>
      <c r="G54" s="19">
        <v>0.5</v>
      </c>
      <c r="I54" s="20">
        <f t="shared" si="0"/>
        <v>1795.75</v>
      </c>
      <c r="K54" s="5">
        <f t="shared" si="1"/>
        <v>1795.75</v>
      </c>
      <c r="M54" s="14">
        <v>0.3613</v>
      </c>
      <c r="O54" s="5">
        <f t="shared" si="4"/>
        <v>648.804475</v>
      </c>
      <c r="Q54" s="16">
        <f t="shared" si="2"/>
        <v>1146.945525</v>
      </c>
      <c r="S54" s="16">
        <f t="shared" si="3"/>
        <v>3591.5</v>
      </c>
    </row>
    <row r="55" spans="1:19" ht="11.25">
      <c r="A55" s="4" t="s">
        <v>50</v>
      </c>
      <c r="C55" s="3" t="s">
        <v>180</v>
      </c>
      <c r="E55" s="6">
        <v>69489.2</v>
      </c>
      <c r="G55" s="19">
        <v>0.5</v>
      </c>
      <c r="I55" s="20">
        <f t="shared" si="0"/>
        <v>34744.6</v>
      </c>
      <c r="K55" s="5">
        <f t="shared" si="1"/>
        <v>34744.6</v>
      </c>
      <c r="M55" s="14">
        <v>0.4483</v>
      </c>
      <c r="O55" s="5">
        <f t="shared" si="4"/>
        <v>15576.004179999998</v>
      </c>
      <c r="Q55" s="16">
        <f t="shared" si="2"/>
        <v>19168.595820000002</v>
      </c>
      <c r="S55" s="16">
        <f t="shared" si="3"/>
        <v>69489.2</v>
      </c>
    </row>
    <row r="56" spans="1:19" ht="11.25">
      <c r="A56" s="4" t="s">
        <v>51</v>
      </c>
      <c r="C56" s="3" t="s">
        <v>181</v>
      </c>
      <c r="E56" s="6">
        <v>4767.9</v>
      </c>
      <c r="G56" s="19">
        <v>0.5</v>
      </c>
      <c r="I56" s="20">
        <f t="shared" si="0"/>
        <v>2383.95</v>
      </c>
      <c r="K56" s="5">
        <f t="shared" si="1"/>
        <v>2383.95</v>
      </c>
      <c r="M56" s="14">
        <v>0.3144</v>
      </c>
      <c r="O56" s="5">
        <f t="shared" si="4"/>
        <v>749.51388</v>
      </c>
      <c r="Q56" s="16">
        <f t="shared" si="2"/>
        <v>1634.4361199999998</v>
      </c>
      <c r="S56" s="16">
        <f t="shared" si="3"/>
        <v>4767.9</v>
      </c>
    </row>
    <row r="57" spans="1:19" ht="11.25">
      <c r="A57" s="4" t="s">
        <v>52</v>
      </c>
      <c r="C57" s="3" t="s">
        <v>182</v>
      </c>
      <c r="E57" s="6">
        <v>72323.46</v>
      </c>
      <c r="G57" s="19">
        <v>0.5</v>
      </c>
      <c r="I57" s="20">
        <f t="shared" si="0"/>
        <v>36161.73</v>
      </c>
      <c r="K57" s="5">
        <f t="shared" si="1"/>
        <v>36161.73</v>
      </c>
      <c r="M57" s="14">
        <v>0.3627</v>
      </c>
      <c r="O57" s="5">
        <f t="shared" si="4"/>
        <v>13115.859471000002</v>
      </c>
      <c r="Q57" s="16">
        <f t="shared" si="2"/>
        <v>23045.870529</v>
      </c>
      <c r="S57" s="16">
        <f t="shared" si="3"/>
        <v>72323.46</v>
      </c>
    </row>
    <row r="58" spans="1:19" ht="11.25">
      <c r="A58" s="4" t="s">
        <v>53</v>
      </c>
      <c r="C58" s="3" t="s">
        <v>183</v>
      </c>
      <c r="E58" s="6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27701</v>
      </c>
      <c r="G59" s="19">
        <v>0.5</v>
      </c>
      <c r="I59" s="20">
        <f t="shared" si="0"/>
        <v>13850.5</v>
      </c>
      <c r="K59" s="5">
        <f t="shared" si="1"/>
        <v>13850.5</v>
      </c>
      <c r="M59" s="14">
        <v>0.4391</v>
      </c>
      <c r="O59" s="5">
        <f t="shared" si="4"/>
        <v>6081.75455</v>
      </c>
      <c r="Q59" s="16">
        <f t="shared" si="2"/>
        <v>7768.74545</v>
      </c>
      <c r="S59" s="16">
        <f t="shared" si="3"/>
        <v>27701</v>
      </c>
    </row>
    <row r="60" spans="1:19" ht="11.25">
      <c r="A60" s="4" t="s">
        <v>55</v>
      </c>
      <c r="C60" s="3" t="s">
        <v>185</v>
      </c>
      <c r="E60" s="6">
        <v>52502.7</v>
      </c>
      <c r="G60" s="19">
        <v>0.5</v>
      </c>
      <c r="I60" s="20">
        <f t="shared" si="0"/>
        <v>26251.35</v>
      </c>
      <c r="K60" s="5">
        <f t="shared" si="1"/>
        <v>26251.35</v>
      </c>
      <c r="M60" s="14">
        <v>0.2245</v>
      </c>
      <c r="O60" s="5">
        <f t="shared" si="4"/>
        <v>5893.428075</v>
      </c>
      <c r="Q60" s="16">
        <f t="shared" si="2"/>
        <v>20357.921925</v>
      </c>
      <c r="S60" s="16">
        <f t="shared" si="3"/>
        <v>52502.7</v>
      </c>
    </row>
    <row r="61" spans="1:19" ht="11.25">
      <c r="A61" s="4" t="s">
        <v>56</v>
      </c>
      <c r="C61" s="3" t="s">
        <v>186</v>
      </c>
      <c r="E61" s="6">
        <v>101637.77</v>
      </c>
      <c r="G61" s="19">
        <v>0.5</v>
      </c>
      <c r="I61" s="20">
        <f t="shared" si="0"/>
        <v>50818.885</v>
      </c>
      <c r="K61" s="5">
        <f t="shared" si="1"/>
        <v>50818.885</v>
      </c>
      <c r="M61" s="17">
        <v>0.4764</v>
      </c>
      <c r="O61" s="5">
        <f t="shared" si="4"/>
        <v>24210.116814</v>
      </c>
      <c r="Q61" s="16">
        <f t="shared" si="2"/>
        <v>26608.768186</v>
      </c>
      <c r="S61" s="16">
        <f t="shared" si="3"/>
        <v>101637.77</v>
      </c>
    </row>
    <row r="62" spans="1:19" ht="11.25">
      <c r="A62" s="4" t="s">
        <v>57</v>
      </c>
      <c r="C62" s="3" t="s">
        <v>187</v>
      </c>
      <c r="E62" s="6">
        <v>24601.42</v>
      </c>
      <c r="G62" s="19">
        <v>0.5</v>
      </c>
      <c r="I62" s="20">
        <f t="shared" si="0"/>
        <v>12300.71</v>
      </c>
      <c r="K62" s="5">
        <f t="shared" si="1"/>
        <v>12300.71</v>
      </c>
      <c r="M62" s="14">
        <v>0.4401</v>
      </c>
      <c r="O62" s="5">
        <f t="shared" si="4"/>
        <v>5413.542471</v>
      </c>
      <c r="Q62" s="16">
        <f t="shared" si="2"/>
        <v>6887.167528999999</v>
      </c>
      <c r="S62" s="16">
        <f t="shared" si="3"/>
        <v>24601.42</v>
      </c>
    </row>
    <row r="63" spans="1:19" ht="11.25">
      <c r="A63" s="4" t="s">
        <v>58</v>
      </c>
      <c r="C63" s="3" t="s">
        <v>188</v>
      </c>
      <c r="E63" s="6">
        <v>52206.49</v>
      </c>
      <c r="G63" s="19">
        <v>0.5</v>
      </c>
      <c r="I63" s="20">
        <f t="shared" si="0"/>
        <v>26103.245</v>
      </c>
      <c r="K63" s="5">
        <f t="shared" si="1"/>
        <v>26103.245</v>
      </c>
      <c r="M63" s="14">
        <v>0.1698</v>
      </c>
      <c r="O63" s="5">
        <f t="shared" si="4"/>
        <v>4432.331001</v>
      </c>
      <c r="Q63" s="16">
        <f t="shared" si="2"/>
        <v>21670.913999</v>
      </c>
      <c r="S63" s="16">
        <f t="shared" si="3"/>
        <v>52206.49</v>
      </c>
    </row>
    <row r="64" spans="1:19" ht="11.25">
      <c r="A64" s="4" t="s">
        <v>59</v>
      </c>
      <c r="C64" s="3" t="s">
        <v>189</v>
      </c>
      <c r="E64" s="6">
        <v>70227.18</v>
      </c>
      <c r="G64" s="19">
        <v>0.5</v>
      </c>
      <c r="I64" s="20">
        <f t="shared" si="0"/>
        <v>35113.59</v>
      </c>
      <c r="K64" s="5">
        <f t="shared" si="1"/>
        <v>35113.59</v>
      </c>
      <c r="M64" s="14">
        <v>0.3355</v>
      </c>
      <c r="O64" s="5">
        <f t="shared" si="4"/>
        <v>11780.609445</v>
      </c>
      <c r="Q64" s="16">
        <f t="shared" si="2"/>
        <v>23332.980554999995</v>
      </c>
      <c r="S64" s="16">
        <f t="shared" si="3"/>
        <v>70227.18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113096.46</v>
      </c>
      <c r="G66" s="19">
        <v>0.5</v>
      </c>
      <c r="I66" s="20">
        <f t="shared" si="0"/>
        <v>56548.23</v>
      </c>
      <c r="K66" s="5">
        <f t="shared" si="1"/>
        <v>56548.23</v>
      </c>
      <c r="M66" s="14">
        <v>0.2286</v>
      </c>
      <c r="O66" s="5">
        <f t="shared" si="4"/>
        <v>12926.925378</v>
      </c>
      <c r="Q66" s="16">
        <f t="shared" si="2"/>
        <v>43621.304622</v>
      </c>
      <c r="S66" s="16">
        <f t="shared" si="3"/>
        <v>113096.45999999999</v>
      </c>
    </row>
    <row r="67" spans="1:19" ht="11.25">
      <c r="A67" s="4" t="s">
        <v>62</v>
      </c>
      <c r="C67" s="3" t="s">
        <v>192</v>
      </c>
      <c r="E67" s="6">
        <v>9553.08</v>
      </c>
      <c r="G67" s="19">
        <v>0.5</v>
      </c>
      <c r="I67" s="20">
        <f t="shared" si="0"/>
        <v>4776.54</v>
      </c>
      <c r="K67" s="5">
        <f t="shared" si="1"/>
        <v>4776.54</v>
      </c>
      <c r="M67" s="14">
        <v>0.4333</v>
      </c>
      <c r="O67" s="5">
        <f t="shared" si="4"/>
        <v>2069.674782</v>
      </c>
      <c r="Q67" s="16">
        <f t="shared" si="2"/>
        <v>2706.865218</v>
      </c>
      <c r="S67" s="16">
        <f t="shared" si="3"/>
        <v>9553.08</v>
      </c>
    </row>
    <row r="68" spans="1:19" ht="11.25">
      <c r="A68" s="4" t="s">
        <v>63</v>
      </c>
      <c r="C68" s="3" t="s">
        <v>193</v>
      </c>
      <c r="E68" s="6">
        <v>45682.8</v>
      </c>
      <c r="G68" s="19">
        <v>0.5</v>
      </c>
      <c r="I68" s="20">
        <f t="shared" si="0"/>
        <v>22841.4</v>
      </c>
      <c r="K68" s="5">
        <f t="shared" si="1"/>
        <v>22841.4</v>
      </c>
      <c r="M68" s="14">
        <v>0.2834</v>
      </c>
      <c r="O68" s="5">
        <f t="shared" si="4"/>
        <v>6473.25276</v>
      </c>
      <c r="Q68" s="16">
        <f t="shared" si="2"/>
        <v>16368.147240000002</v>
      </c>
      <c r="S68" s="16">
        <f t="shared" si="3"/>
        <v>45682.8</v>
      </c>
    </row>
    <row r="69" spans="1:19" ht="11.25">
      <c r="A69" s="4" t="s">
        <v>64</v>
      </c>
      <c r="C69" s="3" t="s">
        <v>194</v>
      </c>
      <c r="E69" s="6">
        <v>17694</v>
      </c>
      <c r="G69" s="19">
        <v>0.5</v>
      </c>
      <c r="I69" s="20">
        <f t="shared" si="0"/>
        <v>8847</v>
      </c>
      <c r="K69" s="5">
        <f t="shared" si="1"/>
        <v>8847</v>
      </c>
      <c r="M69" s="14">
        <v>0.3132</v>
      </c>
      <c r="O69" s="5">
        <f t="shared" si="4"/>
        <v>2770.8804</v>
      </c>
      <c r="Q69" s="16">
        <f t="shared" si="2"/>
        <v>6076.1196</v>
      </c>
      <c r="S69" s="16">
        <f t="shared" si="3"/>
        <v>17694</v>
      </c>
    </row>
    <row r="70" spans="1:19" ht="11.25">
      <c r="A70" s="4" t="s">
        <v>65</v>
      </c>
      <c r="C70" s="3" t="s">
        <v>195</v>
      </c>
      <c r="E70" s="6">
        <v>43843.83</v>
      </c>
      <c r="G70" s="19">
        <v>0.5</v>
      </c>
      <c r="I70" s="20">
        <f t="shared" si="0"/>
        <v>21921.915</v>
      </c>
      <c r="K70" s="5">
        <f t="shared" si="1"/>
        <v>21921.915</v>
      </c>
      <c r="M70" s="14">
        <v>0.4329</v>
      </c>
      <c r="O70" s="5">
        <f t="shared" si="4"/>
        <v>9489.9970035</v>
      </c>
      <c r="Q70" s="16">
        <f t="shared" si="2"/>
        <v>12431.9179965</v>
      </c>
      <c r="S70" s="16">
        <f t="shared" si="3"/>
        <v>43843.83</v>
      </c>
    </row>
    <row r="71" spans="1:19" ht="11.25">
      <c r="A71" s="4" t="s">
        <v>66</v>
      </c>
      <c r="C71" s="3" t="s">
        <v>196</v>
      </c>
      <c r="E71" s="6">
        <v>59375.2</v>
      </c>
      <c r="G71" s="19">
        <v>0.5</v>
      </c>
      <c r="I71" s="20">
        <f t="shared" si="0"/>
        <v>29687.6</v>
      </c>
      <c r="K71" s="5">
        <f t="shared" si="1"/>
        <v>29687.6</v>
      </c>
      <c r="M71" s="14">
        <v>0.1971</v>
      </c>
      <c r="O71" s="5">
        <f t="shared" si="4"/>
        <v>5851.42596</v>
      </c>
      <c r="Q71" s="16">
        <f t="shared" si="2"/>
        <v>23836.174039999998</v>
      </c>
      <c r="S71" s="16">
        <f t="shared" si="3"/>
        <v>59375.2</v>
      </c>
    </row>
    <row r="72" spans="1:19" ht="11.25">
      <c r="A72" s="4" t="s">
        <v>67</v>
      </c>
      <c r="C72" s="3" t="s">
        <v>197</v>
      </c>
      <c r="E72" s="6">
        <v>3576</v>
      </c>
      <c r="G72" s="19">
        <v>0.5</v>
      </c>
      <c r="I72" s="20">
        <f t="shared" si="0"/>
        <v>1788</v>
      </c>
      <c r="K72" s="5">
        <f t="shared" si="1"/>
        <v>1788</v>
      </c>
      <c r="M72" s="14">
        <v>0.3304</v>
      </c>
      <c r="O72" s="5">
        <f t="shared" si="4"/>
        <v>590.7552000000001</v>
      </c>
      <c r="Q72" s="16">
        <f t="shared" si="2"/>
        <v>1197.2448</v>
      </c>
      <c r="S72" s="16">
        <f t="shared" si="3"/>
        <v>3576</v>
      </c>
    </row>
    <row r="73" spans="1:19" ht="11.25">
      <c r="A73" s="4" t="s">
        <v>68</v>
      </c>
      <c r="C73" s="3" t="s">
        <v>198</v>
      </c>
      <c r="E73" s="6">
        <v>20455.12</v>
      </c>
      <c r="G73" s="19">
        <v>0.5</v>
      </c>
      <c r="I73" s="20">
        <f t="shared" si="0"/>
        <v>10227.56</v>
      </c>
      <c r="K73" s="5">
        <f t="shared" si="1"/>
        <v>10227.56</v>
      </c>
      <c r="M73" s="14">
        <v>0.2686</v>
      </c>
      <c r="O73" s="5">
        <f t="shared" si="4"/>
        <v>2747.122616</v>
      </c>
      <c r="Q73" s="16">
        <f t="shared" si="2"/>
        <v>7480.437383999999</v>
      </c>
      <c r="S73" s="16">
        <f t="shared" si="3"/>
        <v>20455.12</v>
      </c>
    </row>
    <row r="74" spans="1:19" ht="11.25">
      <c r="A74" s="4" t="s">
        <v>69</v>
      </c>
      <c r="C74" s="3" t="s">
        <v>199</v>
      </c>
      <c r="E74" s="6">
        <v>24241.12</v>
      </c>
      <c r="G74" s="19">
        <v>0.5</v>
      </c>
      <c r="I74" s="20">
        <f aca="true" t="shared" si="5" ref="I74:I137">E74*G74</f>
        <v>12120.56</v>
      </c>
      <c r="K74" s="5">
        <f aca="true" t="shared" si="6" ref="K74:K135">E74-I74</f>
        <v>12120.56</v>
      </c>
      <c r="M74" s="14">
        <v>0.4083</v>
      </c>
      <c r="O74" s="5">
        <f t="shared" si="4"/>
        <v>4948.824648</v>
      </c>
      <c r="Q74" s="16">
        <f aca="true" t="shared" si="7" ref="Q74:Q135">K74-O74</f>
        <v>7171.735352</v>
      </c>
      <c r="S74" s="16">
        <f aca="true" t="shared" si="8" ref="S74:S135">I74+O74+Q74</f>
        <v>24241.12</v>
      </c>
    </row>
    <row r="75" spans="1:19" ht="11.25">
      <c r="A75" s="4" t="s">
        <v>70</v>
      </c>
      <c r="C75" s="3" t="s">
        <v>200</v>
      </c>
      <c r="E75" s="6">
        <v>56120.1</v>
      </c>
      <c r="G75" s="19">
        <v>0.5</v>
      </c>
      <c r="I75" s="20">
        <f t="shared" si="5"/>
        <v>28060.05</v>
      </c>
      <c r="K75" s="5">
        <f t="shared" si="6"/>
        <v>28060.05</v>
      </c>
      <c r="M75" s="14">
        <v>0.2865</v>
      </c>
      <c r="O75" s="5">
        <f aca="true" t="shared" si="9" ref="O75:O135">K75*M75</f>
        <v>8039.204324999999</v>
      </c>
      <c r="Q75" s="16">
        <f t="shared" si="7"/>
        <v>20020.845675</v>
      </c>
      <c r="S75" s="16">
        <f t="shared" si="8"/>
        <v>56120.100000000006</v>
      </c>
    </row>
    <row r="76" spans="1:19" ht="11.25">
      <c r="A76" s="4" t="s">
        <v>71</v>
      </c>
      <c r="C76" s="3" t="s">
        <v>201</v>
      </c>
      <c r="E76" s="6">
        <v>23592</v>
      </c>
      <c r="G76" s="19">
        <v>0.5</v>
      </c>
      <c r="I76" s="20">
        <f t="shared" si="5"/>
        <v>11796</v>
      </c>
      <c r="K76" s="5">
        <f t="shared" si="6"/>
        <v>11796</v>
      </c>
      <c r="M76" s="14">
        <v>0.2539</v>
      </c>
      <c r="O76" s="5">
        <f t="shared" si="9"/>
        <v>2995.0044000000003</v>
      </c>
      <c r="Q76" s="16">
        <f t="shared" si="7"/>
        <v>8800.9956</v>
      </c>
      <c r="S76" s="16">
        <f t="shared" si="8"/>
        <v>23592</v>
      </c>
    </row>
    <row r="77" spans="1:19" ht="11.25">
      <c r="A77" s="4" t="s">
        <v>72</v>
      </c>
      <c r="C77" s="3" t="s">
        <v>202</v>
      </c>
      <c r="E77" s="6">
        <v>79446.38</v>
      </c>
      <c r="G77" s="19">
        <v>0.5</v>
      </c>
      <c r="I77" s="20">
        <f t="shared" si="5"/>
        <v>39723.19</v>
      </c>
      <c r="K77" s="5">
        <f t="shared" si="6"/>
        <v>39723.19</v>
      </c>
      <c r="M77" s="14">
        <v>0.2355</v>
      </c>
      <c r="O77" s="5">
        <f t="shared" si="9"/>
        <v>9354.811245</v>
      </c>
      <c r="Q77" s="16">
        <f t="shared" si="7"/>
        <v>30368.378755</v>
      </c>
      <c r="S77" s="16">
        <f t="shared" si="8"/>
        <v>79446.38</v>
      </c>
    </row>
    <row r="78" spans="1:19" ht="11.25">
      <c r="A78" s="4" t="s">
        <v>73</v>
      </c>
      <c r="C78" s="3" t="s">
        <v>203</v>
      </c>
      <c r="E78" s="6">
        <v>23750.93</v>
      </c>
      <c r="G78" s="19">
        <v>0.5</v>
      </c>
      <c r="I78" s="20">
        <f t="shared" si="5"/>
        <v>11875.465</v>
      </c>
      <c r="K78" s="5">
        <f t="shared" si="6"/>
        <v>11875.465</v>
      </c>
      <c r="M78" s="14">
        <v>0.4342</v>
      </c>
      <c r="O78" s="5">
        <f t="shared" si="9"/>
        <v>5156.326903</v>
      </c>
      <c r="Q78" s="16">
        <f t="shared" si="7"/>
        <v>6719.138097</v>
      </c>
      <c r="S78" s="16">
        <f t="shared" si="8"/>
        <v>23750.93</v>
      </c>
    </row>
    <row r="79" spans="1:19" ht="11.25">
      <c r="A79" s="4" t="s">
        <v>74</v>
      </c>
      <c r="C79" s="3" t="s">
        <v>204</v>
      </c>
      <c r="E79" s="6">
        <v>60485.79</v>
      </c>
      <c r="G79" s="19">
        <v>0.5</v>
      </c>
      <c r="I79" s="20">
        <f t="shared" si="5"/>
        <v>30242.895</v>
      </c>
      <c r="K79" s="5">
        <f t="shared" si="6"/>
        <v>30242.895</v>
      </c>
      <c r="M79" s="14">
        <v>0.2232</v>
      </c>
      <c r="O79" s="5">
        <f t="shared" si="9"/>
        <v>6750.214164</v>
      </c>
      <c r="Q79" s="16">
        <f t="shared" si="7"/>
        <v>23492.680836</v>
      </c>
      <c r="S79" s="16">
        <f t="shared" si="8"/>
        <v>60485.79</v>
      </c>
    </row>
    <row r="80" spans="1:19" ht="11.25">
      <c r="A80" s="4" t="s">
        <v>75</v>
      </c>
      <c r="C80" s="3" t="s">
        <v>205</v>
      </c>
      <c r="E80" s="6">
        <v>19924.7</v>
      </c>
      <c r="G80" s="19">
        <v>0.5</v>
      </c>
      <c r="I80" s="20">
        <f t="shared" si="5"/>
        <v>9962.35</v>
      </c>
      <c r="K80" s="5">
        <f t="shared" si="6"/>
        <v>9962.35</v>
      </c>
      <c r="M80" s="14">
        <v>0.3716</v>
      </c>
      <c r="O80" s="5">
        <f t="shared" si="9"/>
        <v>3702.00926</v>
      </c>
      <c r="Q80" s="16">
        <f t="shared" si="7"/>
        <v>6260.340740000001</v>
      </c>
      <c r="S80" s="16">
        <f t="shared" si="8"/>
        <v>19924.7</v>
      </c>
    </row>
    <row r="81" spans="1:19" ht="11.25">
      <c r="A81" s="4" t="s">
        <v>76</v>
      </c>
      <c r="C81" s="3" t="s">
        <v>206</v>
      </c>
      <c r="E81" s="6">
        <v>326839.73</v>
      </c>
      <c r="G81" s="19">
        <v>0.5</v>
      </c>
      <c r="I81" s="20">
        <f t="shared" si="5"/>
        <v>163419.865</v>
      </c>
      <c r="K81" s="5">
        <f t="shared" si="6"/>
        <v>163419.865</v>
      </c>
      <c r="M81" s="14">
        <v>0.3414</v>
      </c>
      <c r="O81" s="5">
        <f t="shared" si="9"/>
        <v>55791.54191099999</v>
      </c>
      <c r="Q81" s="16">
        <f t="shared" si="7"/>
        <v>107628.323089</v>
      </c>
      <c r="S81" s="16">
        <f t="shared" si="8"/>
        <v>326839.73</v>
      </c>
    </row>
    <row r="82" spans="1:19" ht="11.25">
      <c r="A82" s="4" t="s">
        <v>77</v>
      </c>
      <c r="C82" s="3" t="s">
        <v>207</v>
      </c>
      <c r="E82" s="6">
        <v>100237.89</v>
      </c>
      <c r="G82" s="19">
        <v>0.5</v>
      </c>
      <c r="I82" s="20">
        <f t="shared" si="5"/>
        <v>50118.945</v>
      </c>
      <c r="K82" s="5">
        <f t="shared" si="6"/>
        <v>50118.945</v>
      </c>
      <c r="M82" s="14">
        <v>0.2923</v>
      </c>
      <c r="O82" s="5">
        <f t="shared" si="9"/>
        <v>14649.7676235</v>
      </c>
      <c r="Q82" s="16">
        <f t="shared" si="7"/>
        <v>35469.177376499996</v>
      </c>
      <c r="S82" s="16">
        <f t="shared" si="8"/>
        <v>100237.89</v>
      </c>
    </row>
    <row r="83" spans="1:19" ht="11.25">
      <c r="A83" s="4" t="s">
        <v>78</v>
      </c>
      <c r="C83" s="3" t="s">
        <v>208</v>
      </c>
      <c r="E83" s="6">
        <v>19141</v>
      </c>
      <c r="G83" s="19">
        <v>0.5</v>
      </c>
      <c r="I83" s="20">
        <f t="shared" si="5"/>
        <v>9570.5</v>
      </c>
      <c r="K83" s="5">
        <f t="shared" si="6"/>
        <v>9570.5</v>
      </c>
      <c r="M83" s="14">
        <v>0.4199</v>
      </c>
      <c r="O83" s="5">
        <f t="shared" si="9"/>
        <v>4018.65295</v>
      </c>
      <c r="Q83" s="16">
        <f t="shared" si="7"/>
        <v>5551.84705</v>
      </c>
      <c r="S83" s="16">
        <f t="shared" si="8"/>
        <v>19141</v>
      </c>
    </row>
    <row r="84" spans="1:19" ht="11.25">
      <c r="A84" s="4" t="s">
        <v>79</v>
      </c>
      <c r="C84" s="3" t="s">
        <v>209</v>
      </c>
      <c r="E84" s="6">
        <v>127700.62</v>
      </c>
      <c r="G84" s="19">
        <v>0.5</v>
      </c>
      <c r="I84" s="20">
        <f t="shared" si="5"/>
        <v>63850.31</v>
      </c>
      <c r="K84" s="5">
        <f t="shared" si="6"/>
        <v>63850.31</v>
      </c>
      <c r="M84" s="14">
        <v>0.3227</v>
      </c>
      <c r="O84" s="5">
        <f t="shared" si="9"/>
        <v>20604.495036999997</v>
      </c>
      <c r="Q84" s="16">
        <f t="shared" si="7"/>
        <v>43245.814963</v>
      </c>
      <c r="S84" s="16">
        <f t="shared" si="8"/>
        <v>127700.62</v>
      </c>
    </row>
    <row r="85" spans="1:19" ht="11.25">
      <c r="A85" s="4" t="s">
        <v>80</v>
      </c>
      <c r="C85" s="3" t="s">
        <v>210</v>
      </c>
      <c r="E85" s="6">
        <v>82077.12</v>
      </c>
      <c r="G85" s="19">
        <v>0.5</v>
      </c>
      <c r="I85" s="20">
        <f t="shared" si="5"/>
        <v>41038.56</v>
      </c>
      <c r="K85" s="5">
        <f t="shared" si="6"/>
        <v>41038.56</v>
      </c>
      <c r="M85" s="14">
        <v>0.4397</v>
      </c>
      <c r="O85" s="5">
        <f t="shared" si="9"/>
        <v>18044.654831999997</v>
      </c>
      <c r="Q85" s="16">
        <f t="shared" si="7"/>
        <v>22993.905168</v>
      </c>
      <c r="S85" s="16">
        <f t="shared" si="8"/>
        <v>82077.12</v>
      </c>
    </row>
    <row r="86" spans="1:19" ht="11.25">
      <c r="A86" s="4" t="s">
        <v>81</v>
      </c>
      <c r="C86" s="3" t="s">
        <v>211</v>
      </c>
      <c r="E86" s="6">
        <v>90180.3</v>
      </c>
      <c r="G86" s="19">
        <v>0.5</v>
      </c>
      <c r="I86" s="20">
        <f t="shared" si="5"/>
        <v>45090.15</v>
      </c>
      <c r="K86" s="5">
        <f t="shared" si="6"/>
        <v>45090.15</v>
      </c>
      <c r="M86" s="14">
        <v>0.2336</v>
      </c>
      <c r="O86" s="5">
        <f t="shared" si="9"/>
        <v>10533.05904</v>
      </c>
      <c r="Q86" s="16">
        <f t="shared" si="7"/>
        <v>34557.09096</v>
      </c>
      <c r="S86" s="16">
        <f t="shared" si="8"/>
        <v>90180.3</v>
      </c>
    </row>
    <row r="87" spans="1:19" ht="11.25">
      <c r="A87" s="4" t="s">
        <v>82</v>
      </c>
      <c r="C87" s="3" t="s">
        <v>212</v>
      </c>
      <c r="E87" s="6">
        <v>175873.91</v>
      </c>
      <c r="G87" s="19">
        <v>0.5</v>
      </c>
      <c r="I87" s="20">
        <f t="shared" si="5"/>
        <v>87936.955</v>
      </c>
      <c r="K87" s="5">
        <f t="shared" si="6"/>
        <v>87936.955</v>
      </c>
      <c r="M87" s="14">
        <v>0.3445</v>
      </c>
      <c r="O87" s="5">
        <f t="shared" si="9"/>
        <v>30294.2809975</v>
      </c>
      <c r="Q87" s="16">
        <f t="shared" si="7"/>
        <v>57642.6740025</v>
      </c>
      <c r="S87" s="16">
        <f t="shared" si="8"/>
        <v>175873.91</v>
      </c>
    </row>
    <row r="88" spans="1:19" ht="11.25">
      <c r="A88" s="4" t="s">
        <v>83</v>
      </c>
      <c r="C88" s="3" t="s">
        <v>213</v>
      </c>
      <c r="E88" s="6">
        <v>53584.6</v>
      </c>
      <c r="G88" s="19">
        <v>0.5</v>
      </c>
      <c r="I88" s="20">
        <f t="shared" si="5"/>
        <v>26792.3</v>
      </c>
      <c r="K88" s="5">
        <f t="shared" si="6"/>
        <v>26792.3</v>
      </c>
      <c r="M88" s="14">
        <v>0.1894</v>
      </c>
      <c r="O88" s="5">
        <f t="shared" si="9"/>
        <v>5074.46162</v>
      </c>
      <c r="Q88" s="16">
        <f t="shared" si="7"/>
        <v>21717.83838</v>
      </c>
      <c r="S88" s="16">
        <f t="shared" si="8"/>
        <v>53584.6</v>
      </c>
    </row>
    <row r="89" spans="1:19" ht="11.25">
      <c r="A89" s="4" t="s">
        <v>84</v>
      </c>
      <c r="C89" s="3" t="s">
        <v>214</v>
      </c>
      <c r="E89" s="6">
        <v>17829.3</v>
      </c>
      <c r="G89" s="19">
        <v>0.5</v>
      </c>
      <c r="I89" s="20">
        <f t="shared" si="5"/>
        <v>8914.65</v>
      </c>
      <c r="K89" s="5">
        <f t="shared" si="6"/>
        <v>8914.65</v>
      </c>
      <c r="M89" s="14">
        <v>0.3154</v>
      </c>
      <c r="O89" s="5">
        <f t="shared" si="9"/>
        <v>2811.68061</v>
      </c>
      <c r="Q89" s="16">
        <f t="shared" si="7"/>
        <v>6102.96939</v>
      </c>
      <c r="S89" s="16">
        <f t="shared" si="8"/>
        <v>17829.3</v>
      </c>
    </row>
    <row r="90" spans="1:19" ht="11.25">
      <c r="A90" s="4" t="s">
        <v>85</v>
      </c>
      <c r="C90" s="3" t="s">
        <v>215</v>
      </c>
      <c r="E90" s="6">
        <v>126400.95</v>
      </c>
      <c r="G90" s="19">
        <v>0.5</v>
      </c>
      <c r="I90" s="20">
        <f t="shared" si="5"/>
        <v>63200.475</v>
      </c>
      <c r="K90" s="5">
        <f t="shared" si="6"/>
        <v>63200.475</v>
      </c>
      <c r="M90" s="14">
        <v>0.3517</v>
      </c>
      <c r="O90" s="5">
        <f t="shared" si="9"/>
        <v>22227.6070575</v>
      </c>
      <c r="Q90" s="16">
        <f t="shared" si="7"/>
        <v>40972.8679425</v>
      </c>
      <c r="S90" s="16">
        <f t="shared" si="8"/>
        <v>126400.95</v>
      </c>
    </row>
    <row r="91" spans="1:19" ht="11.25">
      <c r="A91" s="4" t="s">
        <v>86</v>
      </c>
      <c r="C91" s="3" t="s">
        <v>216</v>
      </c>
      <c r="E91" s="6">
        <v>55631.97</v>
      </c>
      <c r="G91" s="19">
        <v>0.5</v>
      </c>
      <c r="I91" s="20">
        <f t="shared" si="5"/>
        <v>27815.985</v>
      </c>
      <c r="K91" s="5">
        <f t="shared" si="6"/>
        <v>27815.985</v>
      </c>
      <c r="M91" s="14">
        <v>0.2337</v>
      </c>
      <c r="O91" s="5">
        <f t="shared" si="9"/>
        <v>6500.5956945</v>
      </c>
      <c r="Q91" s="16">
        <f t="shared" si="7"/>
        <v>21315.3893055</v>
      </c>
      <c r="S91" s="16">
        <f t="shared" si="8"/>
        <v>55631.97</v>
      </c>
    </row>
    <row r="92" spans="1:19" ht="11.25">
      <c r="A92" s="4" t="s">
        <v>87</v>
      </c>
      <c r="C92" s="3" t="s">
        <v>217</v>
      </c>
      <c r="E92" s="6">
        <v>23458.6</v>
      </c>
      <c r="G92" s="19">
        <v>0.5</v>
      </c>
      <c r="I92" s="20">
        <f t="shared" si="5"/>
        <v>11729.3</v>
      </c>
      <c r="K92" s="5">
        <f t="shared" si="6"/>
        <v>11729.3</v>
      </c>
      <c r="M92" s="14">
        <v>0.323</v>
      </c>
      <c r="O92" s="5">
        <f t="shared" si="9"/>
        <v>3788.5638999999996</v>
      </c>
      <c r="Q92" s="16">
        <f t="shared" si="7"/>
        <v>7940.7361</v>
      </c>
      <c r="S92" s="16">
        <f t="shared" si="8"/>
        <v>23458.6</v>
      </c>
    </row>
    <row r="93" spans="1:19" ht="11.25">
      <c r="A93" s="4" t="s">
        <v>88</v>
      </c>
      <c r="C93" s="3" t="s">
        <v>218</v>
      </c>
      <c r="E93" s="6">
        <v>325774.7</v>
      </c>
      <c r="G93" s="19">
        <v>0.5</v>
      </c>
      <c r="I93" s="20">
        <f t="shared" si="5"/>
        <v>162887.35</v>
      </c>
      <c r="K93" s="5">
        <f t="shared" si="6"/>
        <v>162887.35</v>
      </c>
      <c r="M93" s="14">
        <v>0.4588</v>
      </c>
      <c r="O93" s="5">
        <f t="shared" si="9"/>
        <v>74732.71618</v>
      </c>
      <c r="Q93" s="16">
        <f t="shared" si="7"/>
        <v>88154.63382</v>
      </c>
      <c r="S93" s="16">
        <f t="shared" si="8"/>
        <v>325774.7</v>
      </c>
    </row>
    <row r="94" spans="1:19" ht="11.25">
      <c r="A94" s="4" t="s">
        <v>89</v>
      </c>
      <c r="C94" s="3" t="s">
        <v>219</v>
      </c>
      <c r="E94" s="6">
        <v>177643.14</v>
      </c>
      <c r="G94" s="19">
        <v>0.5</v>
      </c>
      <c r="I94" s="20">
        <f t="shared" si="5"/>
        <v>88821.57</v>
      </c>
      <c r="K94" s="5">
        <f t="shared" si="6"/>
        <v>88821.57</v>
      </c>
      <c r="M94" s="14">
        <v>0.4439</v>
      </c>
      <c r="O94" s="5">
        <f t="shared" si="9"/>
        <v>39427.89492300001</v>
      </c>
      <c r="Q94" s="16">
        <f t="shared" si="7"/>
        <v>49393.675077</v>
      </c>
      <c r="S94" s="16">
        <f t="shared" si="8"/>
        <v>177643.14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10113.9</v>
      </c>
      <c r="G96" s="19">
        <v>0.5</v>
      </c>
      <c r="I96" s="20">
        <f t="shared" si="5"/>
        <v>5056.95</v>
      </c>
      <c r="K96" s="5">
        <f t="shared" si="6"/>
        <v>5056.95</v>
      </c>
      <c r="M96" s="14">
        <v>0.2387</v>
      </c>
      <c r="O96" s="5">
        <f t="shared" si="9"/>
        <v>1207.093965</v>
      </c>
      <c r="Q96" s="16">
        <f t="shared" si="7"/>
        <v>3849.856035</v>
      </c>
      <c r="S96" s="16">
        <f t="shared" si="8"/>
        <v>10113.9</v>
      </c>
    </row>
    <row r="97" spans="1:19" ht="11.25">
      <c r="A97" s="4" t="s">
        <v>92</v>
      </c>
      <c r="C97" s="3" t="s">
        <v>222</v>
      </c>
      <c r="E97" s="6">
        <v>120855.35</v>
      </c>
      <c r="G97" s="19">
        <v>0.5</v>
      </c>
      <c r="I97" s="20">
        <f t="shared" si="5"/>
        <v>60427.675</v>
      </c>
      <c r="K97" s="5">
        <f t="shared" si="6"/>
        <v>60427.675</v>
      </c>
      <c r="M97" s="14">
        <v>0.2455</v>
      </c>
      <c r="O97" s="5">
        <f t="shared" si="9"/>
        <v>14834.9942125</v>
      </c>
      <c r="Q97" s="16">
        <f t="shared" si="7"/>
        <v>45592.6807875</v>
      </c>
      <c r="S97" s="16">
        <f t="shared" si="8"/>
        <v>120855.35</v>
      </c>
    </row>
    <row r="98" spans="1:19" ht="11.25">
      <c r="A98" s="4" t="s">
        <v>93</v>
      </c>
      <c r="C98" s="3" t="s">
        <v>223</v>
      </c>
      <c r="E98" s="6">
        <v>271796.66</v>
      </c>
      <c r="G98" s="19">
        <v>0.5</v>
      </c>
      <c r="I98" s="20">
        <f t="shared" si="5"/>
        <v>135898.33</v>
      </c>
      <c r="K98" s="5">
        <f t="shared" si="6"/>
        <v>135898.33</v>
      </c>
      <c r="M98" s="14">
        <v>0.3853</v>
      </c>
      <c r="O98" s="5">
        <f t="shared" si="9"/>
        <v>52361.62654899999</v>
      </c>
      <c r="Q98" s="16">
        <f t="shared" si="7"/>
        <v>83536.703451</v>
      </c>
      <c r="S98" s="16">
        <f t="shared" si="8"/>
        <v>271796.66</v>
      </c>
    </row>
    <row r="99" spans="1:19" ht="11.25">
      <c r="A99" s="4" t="s">
        <v>94</v>
      </c>
      <c r="C99" s="3" t="s">
        <v>224</v>
      </c>
      <c r="E99" s="6">
        <v>61992.2</v>
      </c>
      <c r="G99" s="19">
        <v>0.5</v>
      </c>
      <c r="I99" s="20">
        <f t="shared" si="5"/>
        <v>30996.1</v>
      </c>
      <c r="K99" s="5">
        <f t="shared" si="6"/>
        <v>30996.1</v>
      </c>
      <c r="M99" s="14">
        <v>0.276</v>
      </c>
      <c r="O99" s="5">
        <f t="shared" si="9"/>
        <v>8554.9236</v>
      </c>
      <c r="Q99" s="16">
        <f t="shared" si="7"/>
        <v>22441.176399999997</v>
      </c>
      <c r="S99" s="16">
        <f t="shared" si="8"/>
        <v>61992.2</v>
      </c>
    </row>
    <row r="100" spans="1:19" ht="11.25">
      <c r="A100" s="4" t="s">
        <v>95</v>
      </c>
      <c r="C100" s="3" t="s">
        <v>225</v>
      </c>
      <c r="E100" s="6">
        <v>25075.16</v>
      </c>
      <c r="G100" s="19">
        <v>0.5</v>
      </c>
      <c r="I100" s="20">
        <f t="shared" si="5"/>
        <v>12537.58</v>
      </c>
      <c r="K100" s="5">
        <f t="shared" si="6"/>
        <v>12537.58</v>
      </c>
      <c r="M100" s="14">
        <v>0.3025</v>
      </c>
      <c r="O100" s="5">
        <f t="shared" si="9"/>
        <v>3792.61795</v>
      </c>
      <c r="Q100" s="16">
        <f t="shared" si="7"/>
        <v>8744.96205</v>
      </c>
      <c r="S100" s="16">
        <f t="shared" si="8"/>
        <v>25075.16</v>
      </c>
    </row>
    <row r="101" spans="1:19" ht="11.25">
      <c r="A101" s="4" t="s">
        <v>96</v>
      </c>
      <c r="C101" s="3" t="s">
        <v>226</v>
      </c>
      <c r="E101" s="6">
        <v>8128.5</v>
      </c>
      <c r="G101" s="19">
        <v>0.5</v>
      </c>
      <c r="I101" s="20">
        <f t="shared" si="5"/>
        <v>4064.25</v>
      </c>
      <c r="K101" s="5">
        <f t="shared" si="6"/>
        <v>4064.25</v>
      </c>
      <c r="M101" s="14">
        <v>0.2755</v>
      </c>
      <c r="O101" s="5">
        <f t="shared" si="9"/>
        <v>1119.700875</v>
      </c>
      <c r="Q101" s="16">
        <f t="shared" si="7"/>
        <v>2944.549125</v>
      </c>
      <c r="S101" s="16">
        <f t="shared" si="8"/>
        <v>8128.5</v>
      </c>
    </row>
    <row r="102" spans="1:19" ht="11.25">
      <c r="A102" s="4" t="s">
        <v>97</v>
      </c>
      <c r="C102" s="3" t="s">
        <v>227</v>
      </c>
      <c r="E102" s="6">
        <v>10217.02</v>
      </c>
      <c r="G102" s="19">
        <v>0.5</v>
      </c>
      <c r="I102" s="20">
        <f t="shared" si="5"/>
        <v>5108.51</v>
      </c>
      <c r="K102" s="5">
        <f t="shared" si="6"/>
        <v>5108.51</v>
      </c>
      <c r="M102" s="14">
        <v>0.2708</v>
      </c>
      <c r="O102" s="5">
        <f t="shared" si="9"/>
        <v>1383.384508</v>
      </c>
      <c r="Q102" s="16">
        <f t="shared" si="7"/>
        <v>3725.125492</v>
      </c>
      <c r="S102" s="16">
        <f t="shared" si="8"/>
        <v>10217.02</v>
      </c>
    </row>
    <row r="103" spans="1:19" ht="11.25">
      <c r="A103" s="4" t="s">
        <v>98</v>
      </c>
      <c r="C103" s="3" t="s">
        <v>228</v>
      </c>
      <c r="E103" s="6">
        <v>22116.18</v>
      </c>
      <c r="G103" s="19">
        <v>0.5</v>
      </c>
      <c r="I103" s="20">
        <f t="shared" si="5"/>
        <v>11058.09</v>
      </c>
      <c r="K103" s="5">
        <f t="shared" si="6"/>
        <v>11058.09</v>
      </c>
      <c r="M103" s="14">
        <v>0.3888</v>
      </c>
      <c r="O103" s="5">
        <f t="shared" si="9"/>
        <v>4299.385392</v>
      </c>
      <c r="Q103" s="16">
        <f t="shared" si="7"/>
        <v>6758.704608</v>
      </c>
      <c r="S103" s="16">
        <f t="shared" si="8"/>
        <v>22116.18</v>
      </c>
    </row>
    <row r="104" spans="1:19" ht="11.25">
      <c r="A104" s="4" t="s">
        <v>99</v>
      </c>
      <c r="C104" s="3" t="s">
        <v>229</v>
      </c>
      <c r="E104" s="6">
        <v>146983.86</v>
      </c>
      <c r="G104" s="19">
        <v>0.5</v>
      </c>
      <c r="I104" s="20">
        <f t="shared" si="5"/>
        <v>73491.93</v>
      </c>
      <c r="K104" s="5">
        <f t="shared" si="6"/>
        <v>73491.93</v>
      </c>
      <c r="M104" s="14">
        <v>0.5309</v>
      </c>
      <c r="O104" s="5">
        <f t="shared" si="9"/>
        <v>39016.865637</v>
      </c>
      <c r="Q104" s="16">
        <f t="shared" si="7"/>
        <v>34475.06436299999</v>
      </c>
      <c r="S104" s="16">
        <f t="shared" si="8"/>
        <v>146983.86</v>
      </c>
    </row>
    <row r="105" spans="1:19" ht="11.25">
      <c r="A105" s="4" t="s">
        <v>100</v>
      </c>
      <c r="C105" s="3" t="s">
        <v>230</v>
      </c>
      <c r="E105" s="6">
        <v>794.65</v>
      </c>
      <c r="G105" s="19">
        <v>0.5</v>
      </c>
      <c r="I105" s="20">
        <f t="shared" si="5"/>
        <v>397.325</v>
      </c>
      <c r="K105" s="5">
        <f t="shared" si="6"/>
        <v>397.325</v>
      </c>
      <c r="M105" s="14">
        <v>0.255</v>
      </c>
      <c r="O105" s="5">
        <f t="shared" si="9"/>
        <v>101.317875</v>
      </c>
      <c r="Q105" s="16">
        <f t="shared" si="7"/>
        <v>296.007125</v>
      </c>
      <c r="S105" s="16">
        <f t="shared" si="8"/>
        <v>794.65</v>
      </c>
    </row>
    <row r="106" spans="1:19" ht="11.25">
      <c r="A106" s="4" t="s">
        <v>101</v>
      </c>
      <c r="C106" s="3" t="s">
        <v>231</v>
      </c>
      <c r="E106" s="6">
        <v>63735.6</v>
      </c>
      <c r="G106" s="19">
        <v>0.5</v>
      </c>
      <c r="I106" s="20">
        <f t="shared" si="5"/>
        <v>31867.8</v>
      </c>
      <c r="K106" s="5">
        <f t="shared" si="6"/>
        <v>31867.8</v>
      </c>
      <c r="M106" s="14">
        <v>0.2547</v>
      </c>
      <c r="O106" s="5">
        <f t="shared" si="9"/>
        <v>8116.728659999999</v>
      </c>
      <c r="Q106" s="16">
        <f t="shared" si="7"/>
        <v>23751.071340000002</v>
      </c>
      <c r="S106" s="16">
        <f t="shared" si="8"/>
        <v>63735.6</v>
      </c>
    </row>
    <row r="107" spans="1:19" ht="11.25">
      <c r="A107" s="4" t="s">
        <v>102</v>
      </c>
      <c r="C107" s="3" t="s">
        <v>232</v>
      </c>
      <c r="E107" s="6">
        <v>3019.67</v>
      </c>
      <c r="G107" s="19">
        <v>0.5</v>
      </c>
      <c r="I107" s="20">
        <f t="shared" si="5"/>
        <v>1509.835</v>
      </c>
      <c r="K107" s="5">
        <f t="shared" si="6"/>
        <v>1509.835</v>
      </c>
      <c r="M107" s="14">
        <v>0.2329</v>
      </c>
      <c r="O107" s="5">
        <f t="shared" si="9"/>
        <v>351.6405715</v>
      </c>
      <c r="Q107" s="16">
        <f t="shared" si="7"/>
        <v>1158.1944285</v>
      </c>
      <c r="S107" s="16">
        <f t="shared" si="8"/>
        <v>3019.67</v>
      </c>
    </row>
    <row r="108" spans="1:19" ht="11.25">
      <c r="A108" s="4" t="s">
        <v>103</v>
      </c>
      <c r="C108" s="3" t="s">
        <v>233</v>
      </c>
      <c r="E108" s="6">
        <v>69424.54</v>
      </c>
      <c r="G108" s="19">
        <v>0.5</v>
      </c>
      <c r="I108" s="20">
        <f t="shared" si="5"/>
        <v>34712.27</v>
      </c>
      <c r="K108" s="5">
        <f t="shared" si="6"/>
        <v>34712.27</v>
      </c>
      <c r="M108" s="14">
        <v>0.3068</v>
      </c>
      <c r="O108" s="5">
        <f t="shared" si="9"/>
        <v>10649.724436</v>
      </c>
      <c r="Q108" s="16">
        <f t="shared" si="7"/>
        <v>24062.545563999996</v>
      </c>
      <c r="S108" s="16">
        <f t="shared" si="8"/>
        <v>69424.54</v>
      </c>
    </row>
    <row r="109" spans="1:19" ht="11.25">
      <c r="A109" s="4" t="s">
        <v>104</v>
      </c>
      <c r="C109" s="3" t="s">
        <v>234</v>
      </c>
      <c r="E109" s="6">
        <v>99669.13</v>
      </c>
      <c r="G109" s="19">
        <v>0.5</v>
      </c>
      <c r="I109" s="20">
        <f t="shared" si="5"/>
        <v>49834.565</v>
      </c>
      <c r="K109" s="5">
        <f t="shared" si="6"/>
        <v>49834.565</v>
      </c>
      <c r="M109" s="14">
        <v>0.3715</v>
      </c>
      <c r="O109" s="5">
        <f t="shared" si="9"/>
        <v>18513.5408975</v>
      </c>
      <c r="Q109" s="16">
        <f t="shared" si="7"/>
        <v>31321.024102500003</v>
      </c>
      <c r="S109" s="16">
        <f t="shared" si="8"/>
        <v>99669.13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3576</v>
      </c>
      <c r="G111" s="19">
        <v>0.5</v>
      </c>
      <c r="I111" s="20">
        <f t="shared" si="5"/>
        <v>1788</v>
      </c>
      <c r="K111" s="5">
        <f t="shared" si="6"/>
        <v>1788</v>
      </c>
      <c r="M111" s="14">
        <v>0.2496</v>
      </c>
      <c r="O111" s="5">
        <f t="shared" si="9"/>
        <v>446.28479999999996</v>
      </c>
      <c r="Q111" s="16">
        <f t="shared" si="7"/>
        <v>1341.7152</v>
      </c>
      <c r="S111" s="16">
        <f t="shared" si="8"/>
        <v>3576</v>
      </c>
    </row>
    <row r="112" spans="1:19" ht="11.25">
      <c r="A112" s="4" t="s">
        <v>107</v>
      </c>
      <c r="C112" s="3" t="s">
        <v>237</v>
      </c>
      <c r="E112" s="6">
        <v>76279.46</v>
      </c>
      <c r="G112" s="19">
        <v>0.5</v>
      </c>
      <c r="I112" s="20">
        <f t="shared" si="5"/>
        <v>38139.73</v>
      </c>
      <c r="K112" s="5">
        <f t="shared" si="6"/>
        <v>38139.73</v>
      </c>
      <c r="M112" s="14">
        <v>0.2223</v>
      </c>
      <c r="O112" s="5">
        <f t="shared" si="9"/>
        <v>8478.461979000002</v>
      </c>
      <c r="Q112" s="16">
        <f t="shared" si="7"/>
        <v>29661.268021000004</v>
      </c>
      <c r="S112" s="16">
        <f t="shared" si="8"/>
        <v>76279.46</v>
      </c>
    </row>
    <row r="113" spans="1:19" ht="11.25">
      <c r="A113" s="4" t="s">
        <v>108</v>
      </c>
      <c r="C113" s="3" t="s">
        <v>238</v>
      </c>
      <c r="E113" s="6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9"/>
        <v>121.1315</v>
      </c>
      <c r="Q113" s="16">
        <f t="shared" si="7"/>
        <v>205.36849999999998</v>
      </c>
      <c r="S113" s="16">
        <f t="shared" si="8"/>
        <v>653</v>
      </c>
    </row>
    <row r="114" spans="1:19" ht="11.25">
      <c r="A114" s="4" t="s">
        <v>110</v>
      </c>
      <c r="C114" s="3" t="s">
        <v>239</v>
      </c>
      <c r="E114" s="6">
        <v>35138.08</v>
      </c>
      <c r="G114" s="19">
        <v>0.5</v>
      </c>
      <c r="I114" s="20">
        <f t="shared" si="5"/>
        <v>17569.04</v>
      </c>
      <c r="K114" s="5">
        <f t="shared" si="6"/>
        <v>17569.04</v>
      </c>
      <c r="M114" s="14">
        <v>0.3441</v>
      </c>
      <c r="O114" s="5">
        <f t="shared" si="9"/>
        <v>6045.5066640000005</v>
      </c>
      <c r="Q114" s="16">
        <f t="shared" si="7"/>
        <v>11523.533336</v>
      </c>
      <c r="S114" s="16">
        <f t="shared" si="8"/>
        <v>35138.08</v>
      </c>
    </row>
    <row r="115" spans="1:19" ht="11.25">
      <c r="A115" s="4" t="s">
        <v>111</v>
      </c>
      <c r="C115" s="3" t="s">
        <v>240</v>
      </c>
      <c r="E115" s="6">
        <v>26737.6</v>
      </c>
      <c r="G115" s="19">
        <v>0.5</v>
      </c>
      <c r="I115" s="20">
        <f t="shared" si="5"/>
        <v>13368.8</v>
      </c>
      <c r="K115" s="5">
        <f t="shared" si="6"/>
        <v>13368.8</v>
      </c>
      <c r="M115" s="14">
        <v>0.3146</v>
      </c>
      <c r="O115" s="5">
        <f t="shared" si="9"/>
        <v>4205.824479999999</v>
      </c>
      <c r="Q115" s="16">
        <f t="shared" si="7"/>
        <v>9162.97552</v>
      </c>
      <c r="S115" s="16">
        <f t="shared" si="8"/>
        <v>26737.6</v>
      </c>
    </row>
    <row r="116" spans="1:19" ht="11.25">
      <c r="A116" s="4" t="s">
        <v>109</v>
      </c>
      <c r="C116" s="3" t="s">
        <v>279</v>
      </c>
      <c r="E116" s="6">
        <v>6400.4</v>
      </c>
      <c r="G116" s="19">
        <v>0.5</v>
      </c>
      <c r="I116" s="20">
        <f t="shared" si="5"/>
        <v>3200.2</v>
      </c>
      <c r="K116" s="5">
        <f t="shared" si="6"/>
        <v>3200.2</v>
      </c>
      <c r="M116" s="14">
        <v>0.3223</v>
      </c>
      <c r="O116" s="5">
        <f t="shared" si="9"/>
        <v>1031.42446</v>
      </c>
      <c r="Q116" s="16">
        <f t="shared" si="7"/>
        <v>2168.7755399999996</v>
      </c>
      <c r="S116" s="16">
        <f t="shared" si="8"/>
        <v>6400.4</v>
      </c>
    </row>
    <row r="117" spans="1:19" ht="11.25">
      <c r="A117" s="4" t="s">
        <v>112</v>
      </c>
      <c r="C117" s="3" t="s">
        <v>241</v>
      </c>
      <c r="E117" s="6">
        <v>110021.56</v>
      </c>
      <c r="G117" s="19">
        <v>0.5</v>
      </c>
      <c r="I117" s="20">
        <f t="shared" si="5"/>
        <v>55010.78</v>
      </c>
      <c r="K117" s="5">
        <f t="shared" si="6"/>
        <v>55010.78</v>
      </c>
      <c r="M117" s="14">
        <v>0.3808</v>
      </c>
      <c r="O117" s="5">
        <f t="shared" si="9"/>
        <v>20948.105024</v>
      </c>
      <c r="Q117" s="16">
        <f t="shared" si="7"/>
        <v>34062.674975999995</v>
      </c>
      <c r="S117" s="16">
        <f t="shared" si="8"/>
        <v>110021.56</v>
      </c>
    </row>
    <row r="118" spans="1:19" ht="11.25">
      <c r="A118" s="4" t="s">
        <v>113</v>
      </c>
      <c r="C118" s="3" t="s">
        <v>242</v>
      </c>
      <c r="E118" s="6">
        <v>46910.99</v>
      </c>
      <c r="G118" s="19">
        <v>0.5</v>
      </c>
      <c r="I118" s="20">
        <f t="shared" si="5"/>
        <v>23455.495</v>
      </c>
      <c r="K118" s="5">
        <f t="shared" si="6"/>
        <v>23455.495</v>
      </c>
      <c r="M118" s="14">
        <v>0.2667</v>
      </c>
      <c r="O118" s="5">
        <f t="shared" si="9"/>
        <v>6255.580516499999</v>
      </c>
      <c r="Q118" s="16">
        <f t="shared" si="7"/>
        <v>17199.9144835</v>
      </c>
      <c r="S118" s="16">
        <f t="shared" si="8"/>
        <v>46910.99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127125.25</v>
      </c>
      <c r="G120" s="19">
        <v>0.5</v>
      </c>
      <c r="I120" s="20">
        <f t="shared" si="5"/>
        <v>63562.625</v>
      </c>
      <c r="K120" s="5">
        <f t="shared" si="6"/>
        <v>63562.625</v>
      </c>
      <c r="M120" s="14">
        <v>0.2736</v>
      </c>
      <c r="O120" s="5">
        <f t="shared" si="9"/>
        <v>17390.7342</v>
      </c>
      <c r="Q120" s="16">
        <f t="shared" si="7"/>
        <v>46171.8908</v>
      </c>
      <c r="S120" s="16">
        <f t="shared" si="8"/>
        <v>127125.25</v>
      </c>
    </row>
    <row r="121" spans="1:19" ht="11.25">
      <c r="A121" s="4" t="s">
        <v>116</v>
      </c>
      <c r="C121" s="3" t="s">
        <v>245</v>
      </c>
      <c r="E121" s="6">
        <v>30645.4</v>
      </c>
      <c r="G121" s="19">
        <v>0.5</v>
      </c>
      <c r="I121" s="20">
        <f t="shared" si="5"/>
        <v>15322.7</v>
      </c>
      <c r="K121" s="5">
        <f t="shared" si="6"/>
        <v>15322.7</v>
      </c>
      <c r="M121" s="14">
        <v>0.4168</v>
      </c>
      <c r="O121" s="5">
        <f t="shared" si="9"/>
        <v>6386.50136</v>
      </c>
      <c r="Q121" s="16">
        <f t="shared" si="7"/>
        <v>8936.19864</v>
      </c>
      <c r="S121" s="16">
        <f t="shared" si="8"/>
        <v>30645.4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326.5</v>
      </c>
    </row>
    <row r="124" spans="1:19" ht="11.25">
      <c r="A124" s="4" t="s">
        <v>119</v>
      </c>
      <c r="C124" s="3" t="s">
        <v>248</v>
      </c>
      <c r="E124" s="6">
        <v>115228.85</v>
      </c>
      <c r="G124" s="19">
        <v>0.5</v>
      </c>
      <c r="I124" s="20">
        <f t="shared" si="5"/>
        <v>57614.425</v>
      </c>
      <c r="K124" s="5">
        <f t="shared" si="6"/>
        <v>57614.425</v>
      </c>
      <c r="M124" s="14">
        <v>0.2773</v>
      </c>
      <c r="O124" s="5">
        <f t="shared" si="9"/>
        <v>15976.480052500001</v>
      </c>
      <c r="Q124" s="16">
        <f t="shared" si="7"/>
        <v>41637.9449475</v>
      </c>
      <c r="S124" s="16">
        <f t="shared" si="8"/>
        <v>115228.85</v>
      </c>
    </row>
    <row r="125" spans="1:19" ht="11.25">
      <c r="A125" s="4" t="s">
        <v>120</v>
      </c>
      <c r="C125" s="3" t="s">
        <v>249</v>
      </c>
      <c r="E125" s="6">
        <v>360562.11</v>
      </c>
      <c r="G125" s="19">
        <v>0.5</v>
      </c>
      <c r="I125" s="20">
        <f t="shared" si="5"/>
        <v>180281.055</v>
      </c>
      <c r="K125" s="5">
        <f t="shared" si="6"/>
        <v>180281.055</v>
      </c>
      <c r="M125" s="14">
        <v>0.2455</v>
      </c>
      <c r="O125" s="5">
        <f t="shared" si="9"/>
        <v>44258.9990025</v>
      </c>
      <c r="Q125" s="16">
        <f t="shared" si="7"/>
        <v>136022.0559975</v>
      </c>
      <c r="S125" s="16">
        <f t="shared" si="8"/>
        <v>360562.11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224080.4</v>
      </c>
      <c r="G127" s="19">
        <v>0.5</v>
      </c>
      <c r="I127" s="20">
        <f t="shared" si="5"/>
        <v>112040.2</v>
      </c>
      <c r="K127" s="5">
        <f t="shared" si="6"/>
        <v>112040.2</v>
      </c>
      <c r="M127" s="14">
        <v>0.3535</v>
      </c>
      <c r="O127" s="5">
        <f t="shared" si="9"/>
        <v>39606.210699999996</v>
      </c>
      <c r="Q127" s="16">
        <f t="shared" si="7"/>
        <v>72433.9893</v>
      </c>
      <c r="S127" s="16">
        <f t="shared" si="8"/>
        <v>224080.40000000002</v>
      </c>
    </row>
    <row r="128" spans="1:19" ht="11.25">
      <c r="A128" s="4" t="s">
        <v>123</v>
      </c>
      <c r="C128" s="3" t="s">
        <v>252</v>
      </c>
      <c r="E128" s="6">
        <v>-6751.1</v>
      </c>
      <c r="G128" s="19">
        <v>0.5</v>
      </c>
      <c r="I128" s="20">
        <f t="shared" si="5"/>
        <v>-3375.55</v>
      </c>
      <c r="K128" s="5">
        <f t="shared" si="6"/>
        <v>-3375.55</v>
      </c>
      <c r="M128" s="14">
        <v>0.2787</v>
      </c>
      <c r="O128" s="5">
        <f t="shared" si="9"/>
        <v>-940.765785</v>
      </c>
      <c r="Q128" s="16">
        <f t="shared" si="7"/>
        <v>-2434.784215</v>
      </c>
      <c r="S128" s="16">
        <f t="shared" si="8"/>
        <v>-6751.1</v>
      </c>
    </row>
    <row r="129" spans="1:19" ht="11.25">
      <c r="A129" s="4" t="s">
        <v>124</v>
      </c>
      <c r="C129" s="3" t="s">
        <v>253</v>
      </c>
      <c r="E129" s="6">
        <v>168872.72</v>
      </c>
      <c r="G129" s="19">
        <v>0.5</v>
      </c>
      <c r="I129" s="20">
        <f t="shared" si="5"/>
        <v>84436.36</v>
      </c>
      <c r="K129" s="5">
        <f t="shared" si="6"/>
        <v>84436.36</v>
      </c>
      <c r="M129" s="14">
        <v>0.2605</v>
      </c>
      <c r="O129" s="5">
        <f t="shared" si="9"/>
        <v>21995.67178</v>
      </c>
      <c r="Q129" s="16">
        <f t="shared" si="7"/>
        <v>62440.68822</v>
      </c>
      <c r="S129" s="16">
        <f t="shared" si="8"/>
        <v>168872.72</v>
      </c>
    </row>
    <row r="130" spans="1:19" ht="11.25">
      <c r="A130" s="4" t="s">
        <v>125</v>
      </c>
      <c r="C130" s="3" t="s">
        <v>254</v>
      </c>
      <c r="E130" s="6">
        <v>653</v>
      </c>
      <c r="G130" s="19">
        <v>0.5</v>
      </c>
      <c r="I130" s="20">
        <f t="shared" si="5"/>
        <v>326.5</v>
      </c>
      <c r="K130" s="5">
        <f t="shared" si="6"/>
        <v>326.5</v>
      </c>
      <c r="M130" s="14">
        <v>0.2035</v>
      </c>
      <c r="O130" s="5">
        <f t="shared" si="9"/>
        <v>66.44274999999999</v>
      </c>
      <c r="Q130" s="16">
        <f t="shared" si="7"/>
        <v>260.05725</v>
      </c>
      <c r="S130" s="16">
        <f t="shared" si="8"/>
        <v>653</v>
      </c>
    </row>
    <row r="131" spans="1:19" ht="11.25">
      <c r="A131" s="4" t="s">
        <v>126</v>
      </c>
      <c r="C131" s="3" t="s">
        <v>255</v>
      </c>
      <c r="E131" s="6">
        <v>500223.26</v>
      </c>
      <c r="G131" s="19">
        <v>0.5</v>
      </c>
      <c r="I131" s="20">
        <f t="shared" si="5"/>
        <v>250111.63</v>
      </c>
      <c r="K131" s="5">
        <f t="shared" si="6"/>
        <v>250111.63</v>
      </c>
      <c r="M131" s="14">
        <v>0.3691</v>
      </c>
      <c r="O131" s="5">
        <f t="shared" si="9"/>
        <v>92316.202633</v>
      </c>
      <c r="Q131" s="16">
        <f t="shared" si="7"/>
        <v>157795.42736700003</v>
      </c>
      <c r="S131" s="16">
        <f t="shared" si="8"/>
        <v>500223.26</v>
      </c>
    </row>
    <row r="132" spans="1:19" ht="11.25">
      <c r="A132" s="4" t="s">
        <v>127</v>
      </c>
      <c r="C132" s="3" t="s">
        <v>256</v>
      </c>
      <c r="E132" s="6">
        <v>223093.39</v>
      </c>
      <c r="G132" s="19">
        <v>0.5</v>
      </c>
      <c r="I132" s="20">
        <f t="shared" si="5"/>
        <v>111546.695</v>
      </c>
      <c r="K132" s="5">
        <f t="shared" si="6"/>
        <v>111546.695</v>
      </c>
      <c r="M132" s="14">
        <v>0.3072</v>
      </c>
      <c r="O132" s="5">
        <f t="shared" si="9"/>
        <v>34267.144704</v>
      </c>
      <c r="Q132" s="16">
        <f t="shared" si="7"/>
        <v>77279.550296</v>
      </c>
      <c r="S132" s="16">
        <f t="shared" si="8"/>
        <v>223093.39</v>
      </c>
    </row>
    <row r="133" spans="1:19" ht="11.25">
      <c r="A133" s="4" t="s">
        <v>128</v>
      </c>
      <c r="C133" s="3" t="s">
        <v>257</v>
      </c>
      <c r="E133" s="6">
        <v>33392.5</v>
      </c>
      <c r="G133" s="19">
        <v>0.5</v>
      </c>
      <c r="I133" s="20">
        <f t="shared" si="5"/>
        <v>16696.25</v>
      </c>
      <c r="K133" s="5">
        <f t="shared" si="6"/>
        <v>16696.25</v>
      </c>
      <c r="M133" s="14">
        <v>0.3513</v>
      </c>
      <c r="O133" s="5">
        <f t="shared" si="9"/>
        <v>5865.392625</v>
      </c>
      <c r="Q133" s="16">
        <f t="shared" si="7"/>
        <v>10830.857375</v>
      </c>
      <c r="S133" s="16">
        <f t="shared" si="8"/>
        <v>33392.5</v>
      </c>
    </row>
    <row r="134" spans="1:19" ht="11.25">
      <c r="A134" s="4" t="s">
        <v>129</v>
      </c>
      <c r="C134" s="3" t="s">
        <v>258</v>
      </c>
      <c r="E134" s="6">
        <v>63732.36</v>
      </c>
      <c r="G134" s="19">
        <v>0.5</v>
      </c>
      <c r="I134" s="20">
        <f t="shared" si="5"/>
        <v>31866.18</v>
      </c>
      <c r="K134" s="5">
        <f t="shared" si="6"/>
        <v>31866.18</v>
      </c>
      <c r="M134" s="14">
        <v>0.2699</v>
      </c>
      <c r="O134" s="5">
        <f t="shared" si="9"/>
        <v>8600.681982</v>
      </c>
      <c r="Q134" s="16">
        <f t="shared" si="7"/>
        <v>23265.498018</v>
      </c>
      <c r="S134" s="16">
        <f t="shared" si="8"/>
        <v>63732.36</v>
      </c>
    </row>
    <row r="135" spans="1:19" ht="11.25">
      <c r="A135" s="4" t="s">
        <v>130</v>
      </c>
      <c r="C135" s="3" t="s">
        <v>259</v>
      </c>
      <c r="E135" s="6">
        <v>24760.45</v>
      </c>
      <c r="G135" s="19">
        <v>0.5</v>
      </c>
      <c r="I135" s="20">
        <f t="shared" si="5"/>
        <v>12380.225</v>
      </c>
      <c r="K135" s="5">
        <f t="shared" si="6"/>
        <v>12380.225</v>
      </c>
      <c r="M135" s="14">
        <v>0.2432</v>
      </c>
      <c r="O135" s="5">
        <f t="shared" si="9"/>
        <v>3010.87072</v>
      </c>
      <c r="Q135" s="16">
        <f t="shared" si="7"/>
        <v>9369.35428</v>
      </c>
      <c r="S135" s="16">
        <f t="shared" si="8"/>
        <v>24760.45</v>
      </c>
    </row>
    <row r="136" spans="1:19" ht="11.25">
      <c r="A136" s="4" t="s">
        <v>131</v>
      </c>
      <c r="C136" s="3" t="s">
        <v>260</v>
      </c>
      <c r="E136" s="6">
        <v>492260.41</v>
      </c>
      <c r="G136" s="19">
        <v>0.5</v>
      </c>
      <c r="I136" s="20">
        <f t="shared" si="5"/>
        <v>246130.205</v>
      </c>
      <c r="K136" s="5">
        <f>E136-I136</f>
        <v>246130.205</v>
      </c>
      <c r="M136" s="14">
        <v>0.3569</v>
      </c>
      <c r="O136" s="5">
        <f>K136*M136</f>
        <v>87843.8701645</v>
      </c>
      <c r="Q136" s="16">
        <f>K136-O136</f>
        <v>158286.3348355</v>
      </c>
      <c r="S136" s="16">
        <f>I136+O136+Q136</f>
        <v>492260.41</v>
      </c>
    </row>
    <row r="137" spans="1:19" ht="11.25">
      <c r="A137" s="4" t="s">
        <v>132</v>
      </c>
      <c r="C137" s="3" t="s">
        <v>261</v>
      </c>
      <c r="E137" s="6">
        <v>22743.48</v>
      </c>
      <c r="G137" s="19">
        <v>0.5</v>
      </c>
      <c r="I137" s="20">
        <f t="shared" si="5"/>
        <v>11371.74</v>
      </c>
      <c r="K137" s="5">
        <f>E137-I137</f>
        <v>11371.74</v>
      </c>
      <c r="M137" s="14">
        <v>0.3843</v>
      </c>
      <c r="O137" s="5">
        <f>K137*M137</f>
        <v>4370.1596819999995</v>
      </c>
      <c r="Q137" s="16">
        <f>K137-O137</f>
        <v>7001.580318</v>
      </c>
      <c r="S137" s="16">
        <f>I137+O137+Q137</f>
        <v>22743.48</v>
      </c>
    </row>
    <row r="138" spans="1:19" ht="11.25">
      <c r="A138" s="4" t="s">
        <v>133</v>
      </c>
      <c r="C138" s="3" t="s">
        <v>262</v>
      </c>
      <c r="E138" s="6">
        <v>21592.93</v>
      </c>
      <c r="G138" s="19">
        <v>0.5</v>
      </c>
      <c r="I138" s="20">
        <f>E138*G138</f>
        <v>10796.465</v>
      </c>
      <c r="K138" s="5">
        <f>E138-I138</f>
        <v>10796.465</v>
      </c>
      <c r="M138" s="14">
        <v>0.4553</v>
      </c>
      <c r="O138" s="5">
        <f>K138*M138</f>
        <v>4915.6305145</v>
      </c>
      <c r="Q138" s="16">
        <f>K138-O138</f>
        <v>5880.8344855000005</v>
      </c>
      <c r="S138" s="16">
        <f>I138+O138+Q138</f>
        <v>21592.93</v>
      </c>
    </row>
    <row r="139" spans="1:19" ht="11.25">
      <c r="A139" s="4" t="s">
        <v>134</v>
      </c>
      <c r="C139" s="3" t="s">
        <v>263</v>
      </c>
      <c r="E139" s="6">
        <v>30310.65</v>
      </c>
      <c r="G139" s="19">
        <v>0.5</v>
      </c>
      <c r="I139" s="20">
        <f>E139*G139</f>
        <v>15155.325</v>
      </c>
      <c r="K139" s="5">
        <f>E139-I139</f>
        <v>15155.325</v>
      </c>
      <c r="M139" s="14">
        <v>0.4587</v>
      </c>
      <c r="O139" s="5">
        <f>K139*M139</f>
        <v>6951.7475775</v>
      </c>
      <c r="Q139" s="16">
        <f>K139-O139</f>
        <v>8203.5774225</v>
      </c>
      <c r="S139" s="16">
        <f>I139+O139+Q139</f>
        <v>30310.65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9778230.36</v>
      </c>
      <c r="G143" s="6"/>
      <c r="I143" s="18">
        <f>SUM(I9:I142)</f>
        <v>4889115.18</v>
      </c>
      <c r="K143" s="5">
        <f>SUM(K9:K142)</f>
        <v>4889115.18</v>
      </c>
      <c r="O143" s="5">
        <f>SUM(O9:O142)</f>
        <v>1687256.7692409994</v>
      </c>
      <c r="Q143" s="16">
        <f>K143-O143</f>
        <v>3201858.410759</v>
      </c>
      <c r="S143" s="16">
        <f>SUM(S9:S142)</f>
        <v>9778230.36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L10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05" sqref="E10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0.4122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59290.48</v>
      </c>
      <c r="G9" s="19">
        <v>0.5878</v>
      </c>
      <c r="I9" s="20">
        <f>E9*G9</f>
        <v>34850.944144</v>
      </c>
      <c r="K9" s="5">
        <f>E9-I9</f>
        <v>24439.535856000002</v>
      </c>
      <c r="M9" s="14">
        <v>0.2332</v>
      </c>
      <c r="O9" s="5">
        <f>K9*M9</f>
        <v>5699.299761619201</v>
      </c>
      <c r="Q9" s="16">
        <f>K9-O9</f>
        <v>18740.2360943808</v>
      </c>
      <c r="S9" s="16">
        <f>I9+O9+Q9</f>
        <v>59290.48</v>
      </c>
    </row>
    <row r="10" spans="1:19" ht="11.25">
      <c r="A10" s="4" t="s">
        <v>5</v>
      </c>
      <c r="C10" s="3" t="s">
        <v>135</v>
      </c>
      <c r="E10" s="6">
        <v>101978.04</v>
      </c>
      <c r="G10" s="19">
        <v>0.5878</v>
      </c>
      <c r="I10" s="20">
        <f aca="true" t="shared" si="0" ref="I10:I73">E10*G10</f>
        <v>59942.691911999995</v>
      </c>
      <c r="K10" s="5">
        <f aca="true" t="shared" si="1" ref="K10:K73">E10-I10</f>
        <v>42035.348088</v>
      </c>
      <c r="M10" s="14">
        <v>0.4474</v>
      </c>
      <c r="O10" s="5">
        <f>K10*M10</f>
        <v>18806.6147345712</v>
      </c>
      <c r="Q10" s="16">
        <f aca="true" t="shared" si="2" ref="Q10:Q73">K10-O10</f>
        <v>23228.733353428797</v>
      </c>
      <c r="S10" s="16">
        <f aca="true" t="shared" si="3" ref="S10:S73">I10+O10+Q10</f>
        <v>101978.04000000001</v>
      </c>
    </row>
    <row r="11" spans="1:19" ht="11.25">
      <c r="A11" s="4" t="s">
        <v>6</v>
      </c>
      <c r="C11" s="3" t="s">
        <v>136</v>
      </c>
      <c r="E11" s="6">
        <v>63947.06</v>
      </c>
      <c r="G11" s="19">
        <v>0.5878</v>
      </c>
      <c r="I11" s="20">
        <f t="shared" si="0"/>
        <v>37588.081868</v>
      </c>
      <c r="K11" s="5">
        <f t="shared" si="1"/>
        <v>26358.978131999997</v>
      </c>
      <c r="M11" s="14">
        <v>0.1924</v>
      </c>
      <c r="O11" s="5">
        <f aca="true" t="shared" si="4" ref="O11:O74">K11*M11</f>
        <v>5071.467392596799</v>
      </c>
      <c r="Q11" s="16">
        <f t="shared" si="2"/>
        <v>21287.5107394032</v>
      </c>
      <c r="S11" s="16">
        <f t="shared" si="3"/>
        <v>63947.06</v>
      </c>
    </row>
    <row r="12" spans="1:19" ht="11.25">
      <c r="A12" s="4" t="s">
        <v>7</v>
      </c>
      <c r="C12" s="3" t="s">
        <v>137</v>
      </c>
      <c r="E12" s="6">
        <v>17126.35</v>
      </c>
      <c r="G12" s="19">
        <v>0.5878</v>
      </c>
      <c r="I12" s="20">
        <f t="shared" si="0"/>
        <v>10066.86853</v>
      </c>
      <c r="K12" s="5">
        <f t="shared" si="1"/>
        <v>7059.481469999999</v>
      </c>
      <c r="M12" s="14">
        <v>0.3268</v>
      </c>
      <c r="O12" s="5">
        <f t="shared" si="4"/>
        <v>2307.0385443959995</v>
      </c>
      <c r="Q12" s="16">
        <f t="shared" si="2"/>
        <v>4752.442925603999</v>
      </c>
      <c r="S12" s="16">
        <f t="shared" si="3"/>
        <v>17126.35</v>
      </c>
    </row>
    <row r="13" spans="1:19" ht="11.25">
      <c r="A13" s="4" t="s">
        <v>8</v>
      </c>
      <c r="C13" s="3" t="s">
        <v>138</v>
      </c>
      <c r="E13" s="6">
        <v>31559.19</v>
      </c>
      <c r="G13" s="19">
        <v>0.5878</v>
      </c>
      <c r="I13" s="20">
        <f t="shared" si="0"/>
        <v>18550.491882</v>
      </c>
      <c r="K13" s="5">
        <f t="shared" si="1"/>
        <v>13008.698118</v>
      </c>
      <c r="M13" s="14">
        <v>0.2722</v>
      </c>
      <c r="O13" s="5">
        <f t="shared" si="4"/>
        <v>3540.9676277196</v>
      </c>
      <c r="Q13" s="16">
        <f t="shared" si="2"/>
        <v>9467.7304902804</v>
      </c>
      <c r="S13" s="16">
        <f t="shared" si="3"/>
        <v>31559.190000000002</v>
      </c>
    </row>
    <row r="14" spans="1:19" ht="11.25">
      <c r="A14" s="4" t="s">
        <v>9</v>
      </c>
      <c r="C14" s="3" t="s">
        <v>139</v>
      </c>
      <c r="E14" s="6">
        <v>6371</v>
      </c>
      <c r="G14" s="19">
        <v>0.5878</v>
      </c>
      <c r="I14" s="20">
        <f t="shared" si="0"/>
        <v>3744.8738</v>
      </c>
      <c r="K14" s="5">
        <f t="shared" si="1"/>
        <v>2626.1262</v>
      </c>
      <c r="M14" s="14">
        <v>0.2639</v>
      </c>
      <c r="O14" s="5">
        <f t="shared" si="4"/>
        <v>693.0347041800001</v>
      </c>
      <c r="Q14" s="16">
        <f t="shared" si="2"/>
        <v>1933.09149582</v>
      </c>
      <c r="S14" s="16">
        <f t="shared" si="3"/>
        <v>6371</v>
      </c>
    </row>
    <row r="15" spans="1:19" ht="11.25">
      <c r="A15" s="4" t="s">
        <v>10</v>
      </c>
      <c r="C15" s="3" t="s">
        <v>140</v>
      </c>
      <c r="E15" s="6">
        <v>198947.6</v>
      </c>
      <c r="G15" s="19">
        <v>0.5878</v>
      </c>
      <c r="I15" s="20">
        <f t="shared" si="0"/>
        <v>116941.39928</v>
      </c>
      <c r="K15" s="5">
        <f t="shared" si="1"/>
        <v>82006.20072000001</v>
      </c>
      <c r="M15" s="14">
        <v>0.4602</v>
      </c>
      <c r="O15" s="5">
        <f t="shared" si="4"/>
        <v>37739.253571344</v>
      </c>
      <c r="Q15" s="16">
        <f t="shared" si="2"/>
        <v>44266.94714865601</v>
      </c>
      <c r="S15" s="16">
        <f t="shared" si="3"/>
        <v>198947.6</v>
      </c>
    </row>
    <row r="16" spans="1:19" ht="11.25">
      <c r="A16" s="4" t="s">
        <v>11</v>
      </c>
      <c r="C16" s="3" t="s">
        <v>141</v>
      </c>
      <c r="E16" s="6">
        <v>69089.78</v>
      </c>
      <c r="G16" s="19">
        <v>0.5878</v>
      </c>
      <c r="I16" s="20">
        <f t="shared" si="0"/>
        <v>40610.972684</v>
      </c>
      <c r="K16" s="5">
        <f t="shared" si="1"/>
        <v>28478.807316</v>
      </c>
      <c r="M16" s="14">
        <v>0.3302</v>
      </c>
      <c r="O16" s="5">
        <f t="shared" si="4"/>
        <v>9403.7021757432</v>
      </c>
      <c r="Q16" s="16">
        <f t="shared" si="2"/>
        <v>19075.105140256797</v>
      </c>
      <c r="S16" s="16">
        <f t="shared" si="3"/>
        <v>69089.78</v>
      </c>
    </row>
    <row r="17" spans="1:19" ht="11.25">
      <c r="A17" s="4" t="s">
        <v>12</v>
      </c>
      <c r="C17" s="3" t="s">
        <v>142</v>
      </c>
      <c r="E17" s="6"/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37097.21</v>
      </c>
      <c r="G18" s="19">
        <v>0.5878</v>
      </c>
      <c r="I18" s="20">
        <f t="shared" si="0"/>
        <v>21805.740038</v>
      </c>
      <c r="K18" s="5">
        <f t="shared" si="1"/>
        <v>15291.469962</v>
      </c>
      <c r="M18" s="14">
        <v>0.336</v>
      </c>
      <c r="O18" s="5">
        <f t="shared" si="4"/>
        <v>5137.933907232</v>
      </c>
      <c r="Q18" s="16">
        <f t="shared" si="2"/>
        <v>10153.536054768</v>
      </c>
      <c r="S18" s="16">
        <f t="shared" si="3"/>
        <v>37097.21</v>
      </c>
    </row>
    <row r="19" spans="1:19" ht="11.25">
      <c r="A19" s="4" t="s">
        <v>14</v>
      </c>
      <c r="C19" s="3" t="s">
        <v>144</v>
      </c>
      <c r="E19" s="6"/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22285.35</v>
      </c>
      <c r="G20" s="19">
        <v>0.5878</v>
      </c>
      <c r="I20" s="20">
        <f t="shared" si="0"/>
        <v>13099.32873</v>
      </c>
      <c r="K20" s="5">
        <f t="shared" si="1"/>
        <v>9186.02127</v>
      </c>
      <c r="M20" s="14">
        <v>0.3602</v>
      </c>
      <c r="O20" s="5">
        <f t="shared" si="4"/>
        <v>3308.804861454</v>
      </c>
      <c r="Q20" s="16">
        <f t="shared" si="2"/>
        <v>5877.216408545999</v>
      </c>
      <c r="S20" s="16">
        <f t="shared" si="3"/>
        <v>22285.35</v>
      </c>
    </row>
    <row r="21" spans="1:19" ht="11.25">
      <c r="A21" s="4" t="s">
        <v>16</v>
      </c>
      <c r="C21" s="3" t="s">
        <v>146</v>
      </c>
      <c r="E21" s="6">
        <v>28764.04</v>
      </c>
      <c r="G21" s="19">
        <v>0.5878</v>
      </c>
      <c r="I21" s="20">
        <f t="shared" si="0"/>
        <v>16907.502712</v>
      </c>
      <c r="K21" s="5">
        <f t="shared" si="1"/>
        <v>11856.537288</v>
      </c>
      <c r="M21" s="14">
        <v>0.2439</v>
      </c>
      <c r="O21" s="5">
        <f t="shared" si="4"/>
        <v>2891.8094445432</v>
      </c>
      <c r="Q21" s="16">
        <f t="shared" si="2"/>
        <v>8964.7278434568</v>
      </c>
      <c r="S21" s="16">
        <f t="shared" si="3"/>
        <v>28764.04</v>
      </c>
    </row>
    <row r="22" spans="1:19" ht="11.25">
      <c r="A22" s="4" t="s">
        <v>17</v>
      </c>
      <c r="C22" s="3" t="s">
        <v>147</v>
      </c>
      <c r="E22" s="6">
        <v>15297.4</v>
      </c>
      <c r="G22" s="19">
        <v>0.5878</v>
      </c>
      <c r="I22" s="20">
        <f t="shared" si="0"/>
        <v>8991.81172</v>
      </c>
      <c r="K22" s="5">
        <f t="shared" si="1"/>
        <v>6305.58828</v>
      </c>
      <c r="M22" s="14">
        <v>0.3156</v>
      </c>
      <c r="O22" s="5">
        <f t="shared" si="4"/>
        <v>1990.043661168</v>
      </c>
      <c r="Q22" s="16">
        <f t="shared" si="2"/>
        <v>4315.544618832</v>
      </c>
      <c r="S22" s="16">
        <f t="shared" si="3"/>
        <v>15297.4</v>
      </c>
    </row>
    <row r="23" spans="1:19" ht="11.25">
      <c r="A23" s="4" t="s">
        <v>18</v>
      </c>
      <c r="C23" s="3" t="s">
        <v>148</v>
      </c>
      <c r="E23" s="6">
        <v>13389.93</v>
      </c>
      <c r="G23" s="19">
        <v>0.5878</v>
      </c>
      <c r="I23" s="20">
        <f t="shared" si="0"/>
        <v>7870.600854</v>
      </c>
      <c r="K23" s="5">
        <f t="shared" si="1"/>
        <v>5519.329146</v>
      </c>
      <c r="M23" s="14">
        <v>0.2023</v>
      </c>
      <c r="O23" s="5">
        <f t="shared" si="4"/>
        <v>1116.5602862358</v>
      </c>
      <c r="Q23" s="16">
        <f t="shared" si="2"/>
        <v>4402.7688597642</v>
      </c>
      <c r="S23" s="16">
        <f t="shared" si="3"/>
        <v>13389.93</v>
      </c>
    </row>
    <row r="24" spans="1:19" ht="11.25">
      <c r="A24" s="4" t="s">
        <v>19</v>
      </c>
      <c r="C24" s="3" t="s">
        <v>149</v>
      </c>
      <c r="E24" s="6">
        <v>97556.82</v>
      </c>
      <c r="G24" s="19">
        <v>0.5878</v>
      </c>
      <c r="I24" s="20">
        <f t="shared" si="0"/>
        <v>57343.898796</v>
      </c>
      <c r="K24" s="5">
        <f t="shared" si="1"/>
        <v>40212.921204000006</v>
      </c>
      <c r="M24" s="14">
        <v>0.3107</v>
      </c>
      <c r="O24" s="5">
        <f t="shared" si="4"/>
        <v>12494.1546180828</v>
      </c>
      <c r="Q24" s="16">
        <f t="shared" si="2"/>
        <v>27718.766585917205</v>
      </c>
      <c r="S24" s="16">
        <f t="shared" si="3"/>
        <v>97556.82</v>
      </c>
    </row>
    <row r="25" spans="1:19" ht="11.25">
      <c r="A25" s="4" t="s">
        <v>20</v>
      </c>
      <c r="C25" s="3" t="s">
        <v>150</v>
      </c>
      <c r="E25" s="6">
        <v>8820.64</v>
      </c>
      <c r="G25" s="19">
        <v>0.5878</v>
      </c>
      <c r="I25" s="20">
        <f t="shared" si="0"/>
        <v>5184.772191999999</v>
      </c>
      <c r="K25" s="5">
        <f t="shared" si="1"/>
        <v>3635.867808</v>
      </c>
      <c r="M25" s="14">
        <v>0.3308</v>
      </c>
      <c r="O25" s="5">
        <f t="shared" si="4"/>
        <v>1202.7450708863998</v>
      </c>
      <c r="Q25" s="16">
        <f t="shared" si="2"/>
        <v>2433.1227371136</v>
      </c>
      <c r="S25" s="16">
        <f t="shared" si="3"/>
        <v>8820.64</v>
      </c>
    </row>
    <row r="26" spans="1:19" ht="11.25">
      <c r="A26" s="4" t="s">
        <v>21</v>
      </c>
      <c r="C26" s="3" t="s">
        <v>151</v>
      </c>
      <c r="E26" s="6">
        <v>12835.24</v>
      </c>
      <c r="G26" s="19">
        <v>0.5878</v>
      </c>
      <c r="I26" s="20">
        <f t="shared" si="0"/>
        <v>7544.554072</v>
      </c>
      <c r="K26" s="5">
        <f t="shared" si="1"/>
        <v>5290.685928</v>
      </c>
      <c r="M26" s="14">
        <v>0.291</v>
      </c>
      <c r="O26" s="5">
        <f t="shared" si="4"/>
        <v>1539.5896050479998</v>
      </c>
      <c r="Q26" s="16">
        <f t="shared" si="2"/>
        <v>3751.0963229520003</v>
      </c>
      <c r="S26" s="16">
        <f t="shared" si="3"/>
        <v>12835.24</v>
      </c>
    </row>
    <row r="27" spans="1:19" ht="11.25">
      <c r="A27" s="4" t="s">
        <v>22</v>
      </c>
      <c r="C27" s="3" t="s">
        <v>152</v>
      </c>
      <c r="E27" s="6">
        <v>-35803.7</v>
      </c>
      <c r="G27" s="19">
        <v>0.5878</v>
      </c>
      <c r="I27" s="20">
        <f t="shared" si="0"/>
        <v>-21045.414859999997</v>
      </c>
      <c r="K27" s="5">
        <f t="shared" si="1"/>
        <v>-14758.28514</v>
      </c>
      <c r="M27" s="14">
        <v>0.3131</v>
      </c>
      <c r="O27" s="5">
        <f t="shared" si="4"/>
        <v>-4620.819077334</v>
      </c>
      <c r="Q27" s="16">
        <f t="shared" si="2"/>
        <v>-10137.466062666</v>
      </c>
      <c r="S27" s="16">
        <f t="shared" si="3"/>
        <v>-35803.7</v>
      </c>
    </row>
    <row r="28" spans="1:19" ht="11.25">
      <c r="A28" s="4" t="s">
        <v>23</v>
      </c>
      <c r="C28" s="3" t="s">
        <v>153</v>
      </c>
      <c r="E28" s="6">
        <v>65631.7</v>
      </c>
      <c r="G28" s="19">
        <v>0.5878</v>
      </c>
      <c r="I28" s="20">
        <f t="shared" si="0"/>
        <v>38578.313259999995</v>
      </c>
      <c r="K28" s="5">
        <f t="shared" si="1"/>
        <v>27053.38674</v>
      </c>
      <c r="M28" s="14">
        <v>0.2204</v>
      </c>
      <c r="O28" s="5">
        <f t="shared" si="4"/>
        <v>5962.566437496001</v>
      </c>
      <c r="Q28" s="16">
        <f t="shared" si="2"/>
        <v>21090.820302504002</v>
      </c>
      <c r="S28" s="16">
        <f t="shared" si="3"/>
        <v>65631.7</v>
      </c>
    </row>
    <row r="29" spans="1:19" ht="11.25">
      <c r="A29" s="4" t="s">
        <v>24</v>
      </c>
      <c r="C29" s="3" t="s">
        <v>154</v>
      </c>
      <c r="E29" s="6">
        <v>145497.44</v>
      </c>
      <c r="G29" s="19">
        <v>0.5878</v>
      </c>
      <c r="I29" s="20">
        <f t="shared" si="0"/>
        <v>85523.395232</v>
      </c>
      <c r="K29" s="5">
        <f t="shared" si="1"/>
        <v>59974.04476800001</v>
      </c>
      <c r="M29" s="14">
        <v>0.3853</v>
      </c>
      <c r="O29" s="5">
        <f t="shared" si="4"/>
        <v>23107.9994491104</v>
      </c>
      <c r="Q29" s="16">
        <f t="shared" si="2"/>
        <v>36866.045318889606</v>
      </c>
      <c r="S29" s="16">
        <f t="shared" si="3"/>
        <v>145497.44</v>
      </c>
    </row>
    <row r="30" spans="1:19" ht="11.25">
      <c r="A30" s="4" t="s">
        <v>25</v>
      </c>
      <c r="C30" s="3" t="s">
        <v>155</v>
      </c>
      <c r="E30" s="6"/>
      <c r="G30" s="19">
        <v>0.5878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0.5878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190763.07</v>
      </c>
      <c r="G32" s="19">
        <v>0.5878</v>
      </c>
      <c r="I32" s="20">
        <f t="shared" si="0"/>
        <v>112130.532546</v>
      </c>
      <c r="K32" s="5">
        <f t="shared" si="1"/>
        <v>78632.537454</v>
      </c>
      <c r="M32" s="14">
        <v>0.3767</v>
      </c>
      <c r="O32" s="5">
        <f t="shared" si="4"/>
        <v>29620.8768589218</v>
      </c>
      <c r="Q32" s="16">
        <f t="shared" si="2"/>
        <v>49011.6605950782</v>
      </c>
      <c r="S32" s="16">
        <f t="shared" si="3"/>
        <v>190763.07</v>
      </c>
    </row>
    <row r="33" spans="1:19" ht="11.25">
      <c r="A33" s="4" t="s">
        <v>28</v>
      </c>
      <c r="C33" s="3" t="s">
        <v>158</v>
      </c>
      <c r="E33" s="6">
        <v>12835.24</v>
      </c>
      <c r="G33" s="19">
        <v>0.5878</v>
      </c>
      <c r="I33" s="20">
        <f t="shared" si="0"/>
        <v>7544.554072</v>
      </c>
      <c r="K33" s="5">
        <f t="shared" si="1"/>
        <v>5290.685928</v>
      </c>
      <c r="M33" s="14">
        <v>0.304</v>
      </c>
      <c r="O33" s="5">
        <f t="shared" si="4"/>
        <v>1608.368522112</v>
      </c>
      <c r="Q33" s="16">
        <f t="shared" si="2"/>
        <v>3682.317405888</v>
      </c>
      <c r="S33" s="16">
        <f t="shared" si="3"/>
        <v>12835.24</v>
      </c>
    </row>
    <row r="34" spans="1:19" ht="11.25">
      <c r="A34" s="4" t="s">
        <v>29</v>
      </c>
      <c r="C34" s="3" t="s">
        <v>159</v>
      </c>
      <c r="E34" s="6">
        <v>107296.64</v>
      </c>
      <c r="G34" s="19">
        <v>0.5878</v>
      </c>
      <c r="I34" s="20">
        <f t="shared" si="0"/>
        <v>63068.964992</v>
      </c>
      <c r="K34" s="5">
        <f t="shared" si="1"/>
        <v>44227.675008</v>
      </c>
      <c r="M34" s="14">
        <v>0.3042</v>
      </c>
      <c r="O34" s="5">
        <f t="shared" si="4"/>
        <v>13454.058737433601</v>
      </c>
      <c r="Q34" s="16">
        <f t="shared" si="2"/>
        <v>30773.616270566396</v>
      </c>
      <c r="S34" s="16">
        <f t="shared" si="3"/>
        <v>107296.63999999998</v>
      </c>
    </row>
    <row r="35" spans="1:19" ht="11.25">
      <c r="A35" s="4" t="s">
        <v>30</v>
      </c>
      <c r="C35" s="3" t="s">
        <v>160</v>
      </c>
      <c r="E35" s="6">
        <v>59738.29</v>
      </c>
      <c r="G35" s="19">
        <v>0.5878</v>
      </c>
      <c r="I35" s="20">
        <f t="shared" si="0"/>
        <v>35114.166862</v>
      </c>
      <c r="K35" s="5">
        <f t="shared" si="1"/>
        <v>24624.123138000003</v>
      </c>
      <c r="M35" s="14">
        <v>0.3358</v>
      </c>
      <c r="O35" s="5">
        <f t="shared" si="4"/>
        <v>8268.7805497404</v>
      </c>
      <c r="Q35" s="16">
        <f t="shared" si="2"/>
        <v>16355.342588259602</v>
      </c>
      <c r="S35" s="16">
        <f t="shared" si="3"/>
        <v>59738.29000000001</v>
      </c>
    </row>
    <row r="36" spans="1:19" ht="11.25">
      <c r="A36" s="4" t="s">
        <v>31</v>
      </c>
      <c r="C36" s="3" t="s">
        <v>161</v>
      </c>
      <c r="E36" s="6">
        <v>36565.8</v>
      </c>
      <c r="G36" s="19">
        <v>0.5878</v>
      </c>
      <c r="I36" s="20">
        <f t="shared" si="0"/>
        <v>21493.37724</v>
      </c>
      <c r="K36" s="5">
        <f t="shared" si="1"/>
        <v>15072.422760000001</v>
      </c>
      <c r="M36" s="14">
        <v>0.3853</v>
      </c>
      <c r="O36" s="5">
        <f t="shared" si="4"/>
        <v>5807.4044894280005</v>
      </c>
      <c r="Q36" s="16">
        <f t="shared" si="2"/>
        <v>9265.018270572</v>
      </c>
      <c r="S36" s="16">
        <f t="shared" si="3"/>
        <v>36565.8</v>
      </c>
    </row>
    <row r="37" spans="1:19" ht="11.25">
      <c r="A37" s="4" t="s">
        <v>32</v>
      </c>
      <c r="C37" s="3" t="s">
        <v>162</v>
      </c>
      <c r="E37" s="6">
        <v>483962.61</v>
      </c>
      <c r="G37" s="19">
        <v>0.5878</v>
      </c>
      <c r="I37" s="20">
        <f t="shared" si="0"/>
        <v>284473.222158</v>
      </c>
      <c r="K37" s="5">
        <f t="shared" si="1"/>
        <v>199489.387842</v>
      </c>
      <c r="M37" s="14">
        <v>0.4611</v>
      </c>
      <c r="O37" s="5">
        <f t="shared" si="4"/>
        <v>91984.5567339462</v>
      </c>
      <c r="Q37" s="16">
        <f t="shared" si="2"/>
        <v>107504.8311080538</v>
      </c>
      <c r="S37" s="16">
        <f t="shared" si="3"/>
        <v>483962.61</v>
      </c>
    </row>
    <row r="38" spans="1:19" ht="11.25">
      <c r="A38" s="4" t="s">
        <v>33</v>
      </c>
      <c r="C38" s="3" t="s">
        <v>163</v>
      </c>
      <c r="E38" s="6">
        <v>23598.84</v>
      </c>
      <c r="G38" s="19">
        <v>0.5878</v>
      </c>
      <c r="I38" s="20">
        <f t="shared" si="0"/>
        <v>13871.398152</v>
      </c>
      <c r="K38" s="5">
        <f t="shared" si="1"/>
        <v>9727.441848</v>
      </c>
      <c r="M38" s="14">
        <v>0.4584</v>
      </c>
      <c r="O38" s="5">
        <f t="shared" si="4"/>
        <v>4459.0593431232</v>
      </c>
      <c r="Q38" s="16">
        <f t="shared" si="2"/>
        <v>5268.3825048768</v>
      </c>
      <c r="S38" s="16">
        <f t="shared" si="3"/>
        <v>23598.84</v>
      </c>
    </row>
    <row r="39" spans="1:19" ht="11.25">
      <c r="A39" s="4" t="s">
        <v>34</v>
      </c>
      <c r="C39" s="3" t="s">
        <v>164</v>
      </c>
      <c r="E39" s="6">
        <v>13161.74</v>
      </c>
      <c r="G39" s="19">
        <v>0.5878</v>
      </c>
      <c r="I39" s="20">
        <f t="shared" si="0"/>
        <v>7736.470772</v>
      </c>
      <c r="K39" s="5">
        <f t="shared" si="1"/>
        <v>5425.269228</v>
      </c>
      <c r="M39" s="14">
        <v>0.2324</v>
      </c>
      <c r="O39" s="5">
        <f t="shared" si="4"/>
        <v>1260.8325685872</v>
      </c>
      <c r="Q39" s="16">
        <f t="shared" si="2"/>
        <v>4164.4366594128005</v>
      </c>
      <c r="S39" s="16">
        <f t="shared" si="3"/>
        <v>13161.74</v>
      </c>
    </row>
    <row r="40" spans="1:19" ht="11.25">
      <c r="A40" s="4" t="s">
        <v>35</v>
      </c>
      <c r="C40" s="3" t="s">
        <v>165</v>
      </c>
      <c r="E40" s="6">
        <v>29358.43</v>
      </c>
      <c r="G40" s="19">
        <v>0.5878</v>
      </c>
      <c r="I40" s="20">
        <f t="shared" si="0"/>
        <v>17256.885154</v>
      </c>
      <c r="K40" s="5">
        <f t="shared" si="1"/>
        <v>12101.544846</v>
      </c>
      <c r="M40" s="14">
        <v>0.3811</v>
      </c>
      <c r="O40" s="5">
        <f t="shared" si="4"/>
        <v>4611.8987408106</v>
      </c>
      <c r="Q40" s="16">
        <f t="shared" si="2"/>
        <v>7489.6461051894</v>
      </c>
      <c r="S40" s="16">
        <f t="shared" si="3"/>
        <v>29358.43</v>
      </c>
    </row>
    <row r="41" spans="1:19" ht="11.25">
      <c r="A41" s="4" t="s">
        <v>36</v>
      </c>
      <c r="C41" s="3" t="s">
        <v>166</v>
      </c>
      <c r="E41" s="6">
        <v>29828.65</v>
      </c>
      <c r="G41" s="19">
        <v>0.5878</v>
      </c>
      <c r="I41" s="20">
        <f t="shared" si="0"/>
        <v>17533.28047</v>
      </c>
      <c r="K41" s="5">
        <f t="shared" si="1"/>
        <v>12295.36953</v>
      </c>
      <c r="M41" s="14">
        <v>0.283</v>
      </c>
      <c r="O41" s="5">
        <f t="shared" si="4"/>
        <v>3479.58957699</v>
      </c>
      <c r="Q41" s="16">
        <f t="shared" si="2"/>
        <v>8815.77995301</v>
      </c>
      <c r="S41" s="16">
        <f t="shared" si="3"/>
        <v>29828.65</v>
      </c>
    </row>
    <row r="42" spans="1:19" ht="11.25">
      <c r="A42" s="4" t="s">
        <v>37</v>
      </c>
      <c r="C42" s="3" t="s">
        <v>167</v>
      </c>
      <c r="E42" s="6">
        <v>31275.26</v>
      </c>
      <c r="G42" s="19">
        <v>0.5878</v>
      </c>
      <c r="I42" s="20">
        <f t="shared" si="0"/>
        <v>18383.597827999998</v>
      </c>
      <c r="K42" s="5">
        <f t="shared" si="1"/>
        <v>12891.662172</v>
      </c>
      <c r="M42" s="14">
        <v>0.4348</v>
      </c>
      <c r="O42" s="5">
        <f t="shared" si="4"/>
        <v>5605.2947123856</v>
      </c>
      <c r="Q42" s="16">
        <f t="shared" si="2"/>
        <v>7286.3674596144</v>
      </c>
      <c r="S42" s="16">
        <f t="shared" si="3"/>
        <v>31275.26</v>
      </c>
    </row>
    <row r="43" spans="1:19" ht="11.25">
      <c r="A43" s="4" t="s">
        <v>38</v>
      </c>
      <c r="C43" s="3" t="s">
        <v>168</v>
      </c>
      <c r="E43" s="6">
        <v>33333.44</v>
      </c>
      <c r="G43" s="19">
        <v>0.5878</v>
      </c>
      <c r="I43" s="20">
        <f t="shared" si="0"/>
        <v>19593.396032</v>
      </c>
      <c r="K43" s="5">
        <f t="shared" si="1"/>
        <v>13740.043968000002</v>
      </c>
      <c r="M43" s="14">
        <v>0.2898</v>
      </c>
      <c r="O43" s="5">
        <f t="shared" si="4"/>
        <v>3981.8647419264007</v>
      </c>
      <c r="Q43" s="16">
        <f t="shared" si="2"/>
        <v>9758.1792260736</v>
      </c>
      <c r="S43" s="16">
        <f t="shared" si="3"/>
        <v>33333.44</v>
      </c>
    </row>
    <row r="44" spans="1:19" ht="11.25">
      <c r="A44" s="4" t="s">
        <v>39</v>
      </c>
      <c r="C44" s="3" t="s">
        <v>169</v>
      </c>
      <c r="E44" s="6">
        <v>64088.66</v>
      </c>
      <c r="G44" s="19">
        <v>0.5878</v>
      </c>
      <c r="I44" s="20">
        <f t="shared" si="0"/>
        <v>37671.314348</v>
      </c>
      <c r="K44" s="5">
        <f t="shared" si="1"/>
        <v>26417.345652000004</v>
      </c>
      <c r="M44" s="14">
        <v>0.3687</v>
      </c>
      <c r="O44" s="5">
        <f t="shared" si="4"/>
        <v>9740.075341892401</v>
      </c>
      <c r="Q44" s="16">
        <f t="shared" si="2"/>
        <v>16677.270310107604</v>
      </c>
      <c r="S44" s="16">
        <f t="shared" si="3"/>
        <v>64088.66</v>
      </c>
    </row>
    <row r="45" spans="1:19" ht="11.25">
      <c r="A45" s="4" t="s">
        <v>40</v>
      </c>
      <c r="C45" s="3" t="s">
        <v>170</v>
      </c>
      <c r="E45" s="6">
        <v>4926.83</v>
      </c>
      <c r="G45" s="19">
        <v>0.5878</v>
      </c>
      <c r="I45" s="20">
        <f t="shared" si="0"/>
        <v>2895.990674</v>
      </c>
      <c r="K45" s="5">
        <f t="shared" si="1"/>
        <v>2030.8393259999998</v>
      </c>
      <c r="M45" s="14">
        <v>0.4871</v>
      </c>
      <c r="O45" s="5">
        <f t="shared" si="4"/>
        <v>989.2218356945998</v>
      </c>
      <c r="Q45" s="16">
        <f t="shared" si="2"/>
        <v>1041.6174903054</v>
      </c>
      <c r="S45" s="16">
        <f t="shared" si="3"/>
        <v>4926.83</v>
      </c>
    </row>
    <row r="46" spans="1:19" ht="11.25">
      <c r="A46" s="4" t="s">
        <v>41</v>
      </c>
      <c r="C46" s="3" t="s">
        <v>171</v>
      </c>
      <c r="E46" s="6">
        <v>653</v>
      </c>
      <c r="G46" s="19">
        <v>0.5878</v>
      </c>
      <c r="I46" s="20">
        <f t="shared" si="0"/>
        <v>383.8334</v>
      </c>
      <c r="K46" s="5">
        <f t="shared" si="1"/>
        <v>269.1666</v>
      </c>
      <c r="M46" s="14">
        <v>0.2109</v>
      </c>
      <c r="O46" s="5">
        <f t="shared" si="4"/>
        <v>56.767235940000006</v>
      </c>
      <c r="Q46" s="16">
        <f t="shared" si="2"/>
        <v>212.39936406</v>
      </c>
      <c r="S46" s="16">
        <f t="shared" si="3"/>
        <v>653</v>
      </c>
    </row>
    <row r="47" spans="1:19" ht="11.25">
      <c r="A47" s="4" t="s">
        <v>42</v>
      </c>
      <c r="C47" s="3" t="s">
        <v>172</v>
      </c>
      <c r="E47" s="6">
        <v>44501.52</v>
      </c>
      <c r="G47" s="19">
        <v>0.5878</v>
      </c>
      <c r="I47" s="20">
        <f t="shared" si="0"/>
        <v>26157.993455999997</v>
      </c>
      <c r="K47" s="5">
        <f t="shared" si="1"/>
        <v>18343.526544</v>
      </c>
      <c r="M47" s="14">
        <v>0.3471</v>
      </c>
      <c r="O47" s="5">
        <f t="shared" si="4"/>
        <v>6367.0380634224</v>
      </c>
      <c r="Q47" s="16">
        <f t="shared" si="2"/>
        <v>11976.4884805776</v>
      </c>
      <c r="S47" s="16">
        <f t="shared" si="3"/>
        <v>44501.52</v>
      </c>
    </row>
    <row r="48" spans="1:19" ht="11.25">
      <c r="A48" s="4" t="s">
        <v>43</v>
      </c>
      <c r="C48" s="3" t="s">
        <v>173</v>
      </c>
      <c r="E48" s="6">
        <v>-22382.69</v>
      </c>
      <c r="G48" s="19">
        <v>0.5878</v>
      </c>
      <c r="I48" s="20">
        <f t="shared" si="0"/>
        <v>-13156.545182</v>
      </c>
      <c r="K48" s="5">
        <f t="shared" si="1"/>
        <v>-9226.144817999999</v>
      </c>
      <c r="M48" s="14">
        <v>0.2266</v>
      </c>
      <c r="O48" s="5">
        <f t="shared" si="4"/>
        <v>-2090.6444157588</v>
      </c>
      <c r="Q48" s="16">
        <f t="shared" si="2"/>
        <v>-7135.5004022411995</v>
      </c>
      <c r="S48" s="16">
        <f t="shared" si="3"/>
        <v>-22382.69</v>
      </c>
    </row>
    <row r="49" spans="1:19" ht="11.25">
      <c r="A49" s="4" t="s">
        <v>44</v>
      </c>
      <c r="C49" s="3" t="s">
        <v>174</v>
      </c>
      <c r="E49" s="6">
        <v>52423.4</v>
      </c>
      <c r="G49" s="19">
        <v>0.5878</v>
      </c>
      <c r="I49" s="20">
        <f t="shared" si="0"/>
        <v>30814.47452</v>
      </c>
      <c r="K49" s="5">
        <f t="shared" si="1"/>
        <v>21608.92548</v>
      </c>
      <c r="M49" s="14">
        <v>0.2335</v>
      </c>
      <c r="O49" s="5">
        <f t="shared" si="4"/>
        <v>5045.68409958</v>
      </c>
      <c r="Q49" s="16">
        <f t="shared" si="2"/>
        <v>16563.24138042</v>
      </c>
      <c r="S49" s="16">
        <f t="shared" si="3"/>
        <v>52423.399999999994</v>
      </c>
    </row>
    <row r="50" spans="1:19" ht="11.25">
      <c r="A50" s="4" t="s">
        <v>45</v>
      </c>
      <c r="C50" s="3" t="s">
        <v>175</v>
      </c>
      <c r="E50" s="6">
        <v>118350.65</v>
      </c>
      <c r="G50" s="19">
        <v>0.5878</v>
      </c>
      <c r="I50" s="20">
        <f t="shared" si="0"/>
        <v>69566.51207</v>
      </c>
      <c r="K50" s="5">
        <f t="shared" si="1"/>
        <v>48784.13793</v>
      </c>
      <c r="M50" s="14">
        <v>0.4444</v>
      </c>
      <c r="O50" s="5">
        <f t="shared" si="4"/>
        <v>21679.670896092</v>
      </c>
      <c r="Q50" s="16">
        <f t="shared" si="2"/>
        <v>27104.467033907997</v>
      </c>
      <c r="S50" s="16">
        <f t="shared" si="3"/>
        <v>118350.65</v>
      </c>
    </row>
    <row r="51" spans="1:19" ht="11.25">
      <c r="A51" s="4" t="s">
        <v>46</v>
      </c>
      <c r="C51" s="3" t="s">
        <v>176</v>
      </c>
      <c r="E51" s="6">
        <v>141391.8</v>
      </c>
      <c r="G51" s="19">
        <v>0.5878</v>
      </c>
      <c r="I51" s="20">
        <f t="shared" si="0"/>
        <v>83110.10003999999</v>
      </c>
      <c r="K51" s="5">
        <f t="shared" si="1"/>
        <v>58281.69996</v>
      </c>
      <c r="M51" s="14">
        <v>0.3755</v>
      </c>
      <c r="O51" s="5">
        <f t="shared" si="4"/>
        <v>21884.77833498</v>
      </c>
      <c r="Q51" s="16">
        <f t="shared" si="2"/>
        <v>36396.92162502</v>
      </c>
      <c r="S51" s="16">
        <f t="shared" si="3"/>
        <v>141391.8</v>
      </c>
    </row>
    <row r="52" spans="1:19" ht="11.25">
      <c r="A52" s="4" t="s">
        <v>47</v>
      </c>
      <c r="C52" s="3" t="s">
        <v>177</v>
      </c>
      <c r="E52" s="6">
        <v>7490.15</v>
      </c>
      <c r="G52" s="19">
        <v>0.5878</v>
      </c>
      <c r="I52" s="20">
        <f t="shared" si="0"/>
        <v>4402.710169999999</v>
      </c>
      <c r="K52" s="5">
        <f t="shared" si="1"/>
        <v>3087.4398300000003</v>
      </c>
      <c r="M52" s="14">
        <v>0.2786</v>
      </c>
      <c r="O52" s="5">
        <f t="shared" si="4"/>
        <v>860.1607366380001</v>
      </c>
      <c r="Q52" s="16">
        <f t="shared" si="2"/>
        <v>2227.279093362</v>
      </c>
      <c r="S52" s="16">
        <f t="shared" si="3"/>
        <v>7490.15</v>
      </c>
    </row>
    <row r="53" spans="1:19" ht="11.25">
      <c r="A53" s="4" t="s">
        <v>48</v>
      </c>
      <c r="C53" s="3" t="s">
        <v>178</v>
      </c>
      <c r="E53" s="6"/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27541.94</v>
      </c>
      <c r="G54" s="19">
        <v>0.5878</v>
      </c>
      <c r="I54" s="20">
        <f t="shared" si="0"/>
        <v>16189.152332</v>
      </c>
      <c r="K54" s="5">
        <f t="shared" si="1"/>
        <v>11352.787667999999</v>
      </c>
      <c r="M54" s="14">
        <v>0.3613</v>
      </c>
      <c r="O54" s="5">
        <f t="shared" si="4"/>
        <v>4101.7621844484</v>
      </c>
      <c r="Q54" s="16">
        <f t="shared" si="2"/>
        <v>7251.025483551599</v>
      </c>
      <c r="S54" s="16">
        <f t="shared" si="3"/>
        <v>27541.94</v>
      </c>
    </row>
    <row r="55" spans="1:19" ht="11.25">
      <c r="A55" s="4" t="s">
        <v>50</v>
      </c>
      <c r="C55" s="3" t="s">
        <v>180</v>
      </c>
      <c r="E55" s="6">
        <v>27739.23</v>
      </c>
      <c r="G55" s="19">
        <v>0.5878</v>
      </c>
      <c r="I55" s="20">
        <f t="shared" si="0"/>
        <v>16305.119394</v>
      </c>
      <c r="K55" s="5">
        <f t="shared" si="1"/>
        <v>11434.110606</v>
      </c>
      <c r="M55" s="14">
        <v>0.4483</v>
      </c>
      <c r="O55" s="5">
        <f t="shared" si="4"/>
        <v>5125.9117846698</v>
      </c>
      <c r="Q55" s="16">
        <f t="shared" si="2"/>
        <v>6308.1988213302</v>
      </c>
      <c r="S55" s="16">
        <f t="shared" si="3"/>
        <v>27739.23</v>
      </c>
    </row>
    <row r="56" spans="1:19" ht="11.25">
      <c r="A56" s="4" t="s">
        <v>51</v>
      </c>
      <c r="C56" s="3" t="s">
        <v>181</v>
      </c>
      <c r="E56" s="6">
        <v>13488.24</v>
      </c>
      <c r="G56" s="19">
        <v>0.5878</v>
      </c>
      <c r="I56" s="20">
        <f t="shared" si="0"/>
        <v>7928.387471999999</v>
      </c>
      <c r="K56" s="5">
        <f t="shared" si="1"/>
        <v>5559.852528</v>
      </c>
      <c r="M56" s="14">
        <v>0.3144</v>
      </c>
      <c r="O56" s="5">
        <f t="shared" si="4"/>
        <v>1748.0176348032003</v>
      </c>
      <c r="Q56" s="16">
        <f t="shared" si="2"/>
        <v>3811.8348931968003</v>
      </c>
      <c r="S56" s="16">
        <f t="shared" si="3"/>
        <v>13488.240000000002</v>
      </c>
    </row>
    <row r="57" spans="1:19" ht="11.25">
      <c r="A57" s="4" t="s">
        <v>52</v>
      </c>
      <c r="C57" s="3" t="s">
        <v>182</v>
      </c>
      <c r="E57" s="6">
        <v>64568.4</v>
      </c>
      <c r="G57" s="19">
        <v>0.5878</v>
      </c>
      <c r="I57" s="20">
        <f t="shared" si="0"/>
        <v>37953.30552</v>
      </c>
      <c r="K57" s="5">
        <f t="shared" si="1"/>
        <v>26615.09448</v>
      </c>
      <c r="M57" s="14">
        <v>0.3627</v>
      </c>
      <c r="O57" s="5">
        <f t="shared" si="4"/>
        <v>9653.294767896</v>
      </c>
      <c r="Q57" s="16">
        <f t="shared" si="2"/>
        <v>16961.799712104</v>
      </c>
      <c r="S57" s="16">
        <f t="shared" si="3"/>
        <v>64568.399999999994</v>
      </c>
    </row>
    <row r="58" spans="1:19" ht="11.25">
      <c r="A58" s="4" t="s">
        <v>53</v>
      </c>
      <c r="C58" s="3" t="s">
        <v>183</v>
      </c>
      <c r="E58" s="6"/>
      <c r="G58" s="19">
        <v>0.5878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11593.12</v>
      </c>
      <c r="G59" s="19">
        <v>0.5878</v>
      </c>
      <c r="I59" s="20">
        <f t="shared" si="0"/>
        <v>6814.435936000001</v>
      </c>
      <c r="K59" s="5">
        <f t="shared" si="1"/>
        <v>4778.684064</v>
      </c>
      <c r="M59" s="14">
        <v>0.4391</v>
      </c>
      <c r="O59" s="5">
        <f t="shared" si="4"/>
        <v>2098.3201725024</v>
      </c>
      <c r="Q59" s="16">
        <f t="shared" si="2"/>
        <v>2680.3638914976</v>
      </c>
      <c r="S59" s="16">
        <f t="shared" si="3"/>
        <v>11593.12</v>
      </c>
    </row>
    <row r="60" spans="1:19" ht="11.25">
      <c r="A60" s="4" t="s">
        <v>55</v>
      </c>
      <c r="C60" s="3" t="s">
        <v>185</v>
      </c>
      <c r="E60" s="6">
        <v>24784.08</v>
      </c>
      <c r="G60" s="19">
        <v>0.5878</v>
      </c>
      <c r="I60" s="20">
        <f t="shared" si="0"/>
        <v>14568.082224000002</v>
      </c>
      <c r="K60" s="5">
        <f t="shared" si="1"/>
        <v>10215.997776</v>
      </c>
      <c r="M60" s="14">
        <v>0.2245</v>
      </c>
      <c r="O60" s="5">
        <f t="shared" si="4"/>
        <v>2293.4915007120003</v>
      </c>
      <c r="Q60" s="16">
        <f t="shared" si="2"/>
        <v>7922.506275288</v>
      </c>
      <c r="S60" s="16">
        <f t="shared" si="3"/>
        <v>24784.08</v>
      </c>
    </row>
    <row r="61" spans="1:19" ht="11.25">
      <c r="A61" s="4" t="s">
        <v>56</v>
      </c>
      <c r="C61" s="3" t="s">
        <v>186</v>
      </c>
      <c r="E61" s="6">
        <v>80856.98</v>
      </c>
      <c r="G61" s="19">
        <v>0.5878</v>
      </c>
      <c r="I61" s="20">
        <f t="shared" si="0"/>
        <v>47527.732844</v>
      </c>
      <c r="K61" s="5">
        <f t="shared" si="1"/>
        <v>33329.247156</v>
      </c>
      <c r="M61" s="17">
        <v>0.4764</v>
      </c>
      <c r="O61" s="5">
        <f t="shared" si="4"/>
        <v>15878.053345118398</v>
      </c>
      <c r="Q61" s="16">
        <f t="shared" si="2"/>
        <v>17451.1938108816</v>
      </c>
      <c r="S61" s="16">
        <f t="shared" si="3"/>
        <v>80856.98</v>
      </c>
    </row>
    <row r="62" spans="1:19" ht="11.25">
      <c r="A62" s="4" t="s">
        <v>57</v>
      </c>
      <c r="C62" s="3" t="s">
        <v>187</v>
      </c>
      <c r="E62" s="6">
        <v>87563.07</v>
      </c>
      <c r="G62" s="19">
        <v>0.5878</v>
      </c>
      <c r="I62" s="20">
        <f t="shared" si="0"/>
        <v>51469.572546</v>
      </c>
      <c r="K62" s="5">
        <f t="shared" si="1"/>
        <v>36093.497454000004</v>
      </c>
      <c r="M62" s="14">
        <v>0.4401</v>
      </c>
      <c r="O62" s="5">
        <f t="shared" si="4"/>
        <v>15884.748229505401</v>
      </c>
      <c r="Q62" s="16">
        <f t="shared" si="2"/>
        <v>20208.749224494604</v>
      </c>
      <c r="S62" s="16">
        <f t="shared" si="3"/>
        <v>87563.07</v>
      </c>
    </row>
    <row r="63" spans="1:19" ht="11.25">
      <c r="A63" s="4" t="s">
        <v>58</v>
      </c>
      <c r="C63" s="3" t="s">
        <v>188</v>
      </c>
      <c r="E63" s="6">
        <v>6528.6</v>
      </c>
      <c r="G63" s="19">
        <v>0.5878</v>
      </c>
      <c r="I63" s="20">
        <f t="shared" si="0"/>
        <v>3837.51108</v>
      </c>
      <c r="K63" s="5">
        <f t="shared" si="1"/>
        <v>2691.08892</v>
      </c>
      <c r="M63" s="14">
        <v>0.1698</v>
      </c>
      <c r="O63" s="5">
        <f t="shared" si="4"/>
        <v>456.94689861600006</v>
      </c>
      <c r="Q63" s="16">
        <f t="shared" si="2"/>
        <v>2234.142021384</v>
      </c>
      <c r="S63" s="16">
        <f t="shared" si="3"/>
        <v>6528.6</v>
      </c>
    </row>
    <row r="64" spans="1:19" ht="11.25">
      <c r="A64" s="4" t="s">
        <v>59</v>
      </c>
      <c r="C64" s="3" t="s">
        <v>189</v>
      </c>
      <c r="E64" s="6">
        <v>45168.54</v>
      </c>
      <c r="G64" s="19">
        <v>0.5878</v>
      </c>
      <c r="I64" s="20">
        <f t="shared" si="0"/>
        <v>26550.067812</v>
      </c>
      <c r="K64" s="5">
        <f t="shared" si="1"/>
        <v>18618.472188</v>
      </c>
      <c r="M64" s="14">
        <v>0.3355</v>
      </c>
      <c r="O64" s="5">
        <f t="shared" si="4"/>
        <v>6246.497419074</v>
      </c>
      <c r="Q64" s="16">
        <f t="shared" si="2"/>
        <v>12371.974768926</v>
      </c>
      <c r="S64" s="16">
        <f t="shared" si="3"/>
        <v>45168.54000000001</v>
      </c>
    </row>
    <row r="65" spans="1:19" ht="11.25">
      <c r="A65" s="4" t="s">
        <v>60</v>
      </c>
      <c r="C65" s="3" t="s">
        <v>190</v>
      </c>
      <c r="E65" s="6"/>
      <c r="G65" s="19">
        <v>0.5878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111599.9</v>
      </c>
      <c r="G66" s="19">
        <v>0.5878</v>
      </c>
      <c r="I66" s="20">
        <f t="shared" si="0"/>
        <v>65598.42121999999</v>
      </c>
      <c r="K66" s="5">
        <f t="shared" si="1"/>
        <v>46001.478780000005</v>
      </c>
      <c r="M66" s="14">
        <v>0.2286</v>
      </c>
      <c r="O66" s="5">
        <f t="shared" si="4"/>
        <v>10515.938049108001</v>
      </c>
      <c r="Q66" s="16">
        <f t="shared" si="2"/>
        <v>35485.540730892004</v>
      </c>
      <c r="S66" s="16">
        <f t="shared" si="3"/>
        <v>111599.9</v>
      </c>
    </row>
    <row r="67" spans="1:19" ht="11.25">
      <c r="A67" s="4" t="s">
        <v>62</v>
      </c>
      <c r="C67" s="3" t="s">
        <v>192</v>
      </c>
      <c r="E67" s="6">
        <v>3195.88</v>
      </c>
      <c r="G67" s="19">
        <v>0.5878</v>
      </c>
      <c r="I67" s="20">
        <f t="shared" si="0"/>
        <v>1878.538264</v>
      </c>
      <c r="K67" s="5">
        <f t="shared" si="1"/>
        <v>1317.341736</v>
      </c>
      <c r="M67" s="14">
        <v>0.4333</v>
      </c>
      <c r="O67" s="5">
        <f t="shared" si="4"/>
        <v>570.8041742088001</v>
      </c>
      <c r="Q67" s="16">
        <f t="shared" si="2"/>
        <v>746.5375617912</v>
      </c>
      <c r="S67" s="16">
        <f t="shared" si="3"/>
        <v>3195.88</v>
      </c>
    </row>
    <row r="68" spans="1:19" ht="11.25">
      <c r="A68" s="4" t="s">
        <v>63</v>
      </c>
      <c r="C68" s="3" t="s">
        <v>193</v>
      </c>
      <c r="E68" s="6">
        <v>12247.87</v>
      </c>
      <c r="G68" s="19">
        <v>0.5878</v>
      </c>
      <c r="I68" s="20">
        <f t="shared" si="0"/>
        <v>7199.2979860000005</v>
      </c>
      <c r="K68" s="5">
        <f t="shared" si="1"/>
        <v>5048.572014</v>
      </c>
      <c r="M68" s="14">
        <v>0.2834</v>
      </c>
      <c r="O68" s="5">
        <f t="shared" si="4"/>
        <v>1430.7653087676001</v>
      </c>
      <c r="Q68" s="16">
        <f t="shared" si="2"/>
        <v>3617.8067052324004</v>
      </c>
      <c r="S68" s="16">
        <f t="shared" si="3"/>
        <v>12247.87</v>
      </c>
    </row>
    <row r="69" spans="1:19" ht="11.25">
      <c r="A69" s="4" t="s">
        <v>64</v>
      </c>
      <c r="C69" s="3" t="s">
        <v>194</v>
      </c>
      <c r="E69" s="6">
        <v>13335.4</v>
      </c>
      <c r="G69" s="19">
        <v>0.5878</v>
      </c>
      <c r="I69" s="20">
        <f t="shared" si="0"/>
        <v>7838.5481199999995</v>
      </c>
      <c r="K69" s="5">
        <f t="shared" si="1"/>
        <v>5496.85188</v>
      </c>
      <c r="M69" s="14">
        <v>0.3132</v>
      </c>
      <c r="O69" s="5">
        <f t="shared" si="4"/>
        <v>1721.614008816</v>
      </c>
      <c r="Q69" s="16">
        <f t="shared" si="2"/>
        <v>3775.237871184</v>
      </c>
      <c r="S69" s="16">
        <f t="shared" si="3"/>
        <v>13335.399999999998</v>
      </c>
    </row>
    <row r="70" spans="1:19" ht="11.25">
      <c r="A70" s="4" t="s">
        <v>65</v>
      </c>
      <c r="C70" s="3" t="s">
        <v>195</v>
      </c>
      <c r="E70" s="6">
        <v>6365.84</v>
      </c>
      <c r="G70" s="19">
        <v>0.5878</v>
      </c>
      <c r="I70" s="20">
        <f t="shared" si="0"/>
        <v>3741.840752</v>
      </c>
      <c r="K70" s="5">
        <f t="shared" si="1"/>
        <v>2623.999248</v>
      </c>
      <c r="M70" s="14">
        <v>0.4329</v>
      </c>
      <c r="O70" s="5">
        <f t="shared" si="4"/>
        <v>1135.9292744592</v>
      </c>
      <c r="Q70" s="16">
        <f t="shared" si="2"/>
        <v>1488.0699735408</v>
      </c>
      <c r="S70" s="16">
        <f t="shared" si="3"/>
        <v>6365.84</v>
      </c>
    </row>
    <row r="71" spans="1:19" ht="11.25">
      <c r="A71" s="4" t="s">
        <v>66</v>
      </c>
      <c r="C71" s="3" t="s">
        <v>196</v>
      </c>
      <c r="E71" s="6">
        <v>30567.1</v>
      </c>
      <c r="G71" s="19">
        <v>0.5878</v>
      </c>
      <c r="I71" s="20">
        <f t="shared" si="0"/>
        <v>17967.341379999998</v>
      </c>
      <c r="K71" s="5">
        <f t="shared" si="1"/>
        <v>12599.75862</v>
      </c>
      <c r="M71" s="14">
        <v>0.1971</v>
      </c>
      <c r="O71" s="5">
        <f t="shared" si="4"/>
        <v>2483.412424002</v>
      </c>
      <c r="Q71" s="16">
        <f t="shared" si="2"/>
        <v>10116.346195998001</v>
      </c>
      <c r="S71" s="16">
        <f t="shared" si="3"/>
        <v>30567.1</v>
      </c>
    </row>
    <row r="72" spans="1:19" ht="11.25">
      <c r="A72" s="4" t="s">
        <v>67</v>
      </c>
      <c r="C72" s="3" t="s">
        <v>197</v>
      </c>
      <c r="E72" s="6">
        <v>326.5</v>
      </c>
      <c r="G72" s="19">
        <v>0.5878</v>
      </c>
      <c r="I72" s="20">
        <f t="shared" si="0"/>
        <v>191.9167</v>
      </c>
      <c r="K72" s="5">
        <f t="shared" si="1"/>
        <v>134.5833</v>
      </c>
      <c r="M72" s="14">
        <v>0.3304</v>
      </c>
      <c r="O72" s="5">
        <f t="shared" si="4"/>
        <v>44.46632232</v>
      </c>
      <c r="Q72" s="16">
        <f t="shared" si="2"/>
        <v>90.11697768</v>
      </c>
      <c r="S72" s="16">
        <f t="shared" si="3"/>
        <v>326.5</v>
      </c>
    </row>
    <row r="73" spans="1:19" ht="11.25">
      <c r="A73" s="4" t="s">
        <v>68</v>
      </c>
      <c r="C73" s="3" t="s">
        <v>198</v>
      </c>
      <c r="E73" s="6">
        <v>65963.8</v>
      </c>
      <c r="G73" s="19">
        <v>0.5878</v>
      </c>
      <c r="I73" s="20">
        <f t="shared" si="0"/>
        <v>38773.52164</v>
      </c>
      <c r="K73" s="5">
        <f t="shared" si="1"/>
        <v>27190.278360000004</v>
      </c>
      <c r="M73" s="14">
        <v>0.2686</v>
      </c>
      <c r="O73" s="5">
        <f t="shared" si="4"/>
        <v>7303.308767496002</v>
      </c>
      <c r="Q73" s="16">
        <f t="shared" si="2"/>
        <v>19886.969592504003</v>
      </c>
      <c r="S73" s="16">
        <f t="shared" si="3"/>
        <v>65963.8</v>
      </c>
    </row>
    <row r="74" spans="1:19" ht="11.25">
      <c r="A74" s="4" t="s">
        <v>69</v>
      </c>
      <c r="C74" s="3" t="s">
        <v>199</v>
      </c>
      <c r="E74" s="6">
        <v>19594</v>
      </c>
      <c r="G74" s="19">
        <v>0.5878</v>
      </c>
      <c r="I74" s="20">
        <f aca="true" t="shared" si="5" ref="I74:I137">E74*G74</f>
        <v>11517.3532</v>
      </c>
      <c r="K74" s="5">
        <f aca="true" t="shared" si="6" ref="K74:K135">E74-I74</f>
        <v>8076.6468</v>
      </c>
      <c r="M74" s="14">
        <v>0.4083</v>
      </c>
      <c r="O74" s="5">
        <f t="shared" si="4"/>
        <v>3297.6948884400003</v>
      </c>
      <c r="Q74" s="16">
        <f aca="true" t="shared" si="7" ref="Q74:Q135">K74-O74</f>
        <v>4778.95191156</v>
      </c>
      <c r="S74" s="16">
        <f aca="true" t="shared" si="8" ref="S74:S135">I74+O74+Q74</f>
        <v>19594</v>
      </c>
    </row>
    <row r="75" spans="1:19" ht="11.25">
      <c r="A75" s="4" t="s">
        <v>70</v>
      </c>
      <c r="C75" s="3" t="s">
        <v>200</v>
      </c>
      <c r="E75" s="6">
        <v>77338.54</v>
      </c>
      <c r="G75" s="19">
        <v>0.5878</v>
      </c>
      <c r="I75" s="20">
        <f t="shared" si="5"/>
        <v>45459.59381199999</v>
      </c>
      <c r="K75" s="5">
        <f t="shared" si="6"/>
        <v>31878.946188</v>
      </c>
      <c r="M75" s="14">
        <v>0.2865</v>
      </c>
      <c r="O75" s="5">
        <f aca="true" t="shared" si="9" ref="O75:O135">K75*M75</f>
        <v>9133.318082861999</v>
      </c>
      <c r="Q75" s="16">
        <f t="shared" si="7"/>
        <v>22745.628105138003</v>
      </c>
      <c r="S75" s="16">
        <f t="shared" si="8"/>
        <v>77338.54</v>
      </c>
    </row>
    <row r="76" spans="1:19" ht="11.25">
      <c r="A76" s="4" t="s">
        <v>71</v>
      </c>
      <c r="C76" s="3" t="s">
        <v>201</v>
      </c>
      <c r="E76" s="6">
        <v>12835.24</v>
      </c>
      <c r="G76" s="19">
        <v>0.5878</v>
      </c>
      <c r="I76" s="20">
        <f t="shared" si="5"/>
        <v>7544.554072</v>
      </c>
      <c r="K76" s="5">
        <f t="shared" si="6"/>
        <v>5290.685928</v>
      </c>
      <c r="M76" s="14">
        <v>0.2539</v>
      </c>
      <c r="O76" s="5">
        <f t="shared" si="9"/>
        <v>1343.3051571192</v>
      </c>
      <c r="Q76" s="16">
        <f t="shared" si="7"/>
        <v>3947.3807708808</v>
      </c>
      <c r="S76" s="16">
        <f t="shared" si="8"/>
        <v>12835.24</v>
      </c>
    </row>
    <row r="77" spans="1:19" ht="11.25">
      <c r="A77" s="4" t="s">
        <v>72</v>
      </c>
      <c r="C77" s="3" t="s">
        <v>202</v>
      </c>
      <c r="E77" s="6">
        <v>29978.84</v>
      </c>
      <c r="G77" s="19">
        <v>0.5878</v>
      </c>
      <c r="I77" s="20">
        <f t="shared" si="5"/>
        <v>17621.562152</v>
      </c>
      <c r="K77" s="5">
        <f t="shared" si="6"/>
        <v>12357.277848000002</v>
      </c>
      <c r="M77" s="14">
        <v>0.2355</v>
      </c>
      <c r="O77" s="5">
        <f t="shared" si="9"/>
        <v>2910.1389332040003</v>
      </c>
      <c r="Q77" s="16">
        <f t="shared" si="7"/>
        <v>9447.138914796002</v>
      </c>
      <c r="S77" s="16">
        <f t="shared" si="8"/>
        <v>29978.840000000004</v>
      </c>
    </row>
    <row r="78" spans="1:19" ht="11.25">
      <c r="A78" s="4" t="s">
        <v>73</v>
      </c>
      <c r="C78" s="3" t="s">
        <v>203</v>
      </c>
      <c r="E78" s="6">
        <v>38187.16</v>
      </c>
      <c r="G78" s="19">
        <v>0.5878</v>
      </c>
      <c r="I78" s="20">
        <f t="shared" si="5"/>
        <v>22446.412648</v>
      </c>
      <c r="K78" s="5">
        <f t="shared" si="6"/>
        <v>15740.747352000002</v>
      </c>
      <c r="M78" s="14">
        <v>0.4342</v>
      </c>
      <c r="O78" s="5">
        <f t="shared" si="9"/>
        <v>6834.6325002384</v>
      </c>
      <c r="Q78" s="16">
        <f t="shared" si="7"/>
        <v>8906.114851761602</v>
      </c>
      <c r="S78" s="16">
        <f t="shared" si="8"/>
        <v>38187.16</v>
      </c>
    </row>
    <row r="79" spans="1:19" ht="11.25">
      <c r="A79" s="4" t="s">
        <v>74</v>
      </c>
      <c r="C79" s="3" t="s">
        <v>204</v>
      </c>
      <c r="E79" s="6">
        <v>53440.42</v>
      </c>
      <c r="G79" s="19">
        <v>0.5878</v>
      </c>
      <c r="I79" s="20">
        <f t="shared" si="5"/>
        <v>31412.278875999997</v>
      </c>
      <c r="K79" s="5">
        <f t="shared" si="6"/>
        <v>22028.141124</v>
      </c>
      <c r="M79" s="14">
        <v>0.2232</v>
      </c>
      <c r="O79" s="5">
        <f t="shared" si="9"/>
        <v>4916.6810988768</v>
      </c>
      <c r="Q79" s="16">
        <f t="shared" si="7"/>
        <v>17111.4600251232</v>
      </c>
      <c r="S79" s="16">
        <f t="shared" si="8"/>
        <v>53440.42</v>
      </c>
    </row>
    <row r="80" spans="1:19" ht="11.25">
      <c r="A80" s="4" t="s">
        <v>75</v>
      </c>
      <c r="C80" s="3" t="s">
        <v>205</v>
      </c>
      <c r="E80" s="6">
        <v>41773.59</v>
      </c>
      <c r="G80" s="19">
        <v>0.5878</v>
      </c>
      <c r="I80" s="20">
        <f t="shared" si="5"/>
        <v>24554.516202</v>
      </c>
      <c r="K80" s="5">
        <f t="shared" si="6"/>
        <v>17219.073797999998</v>
      </c>
      <c r="M80" s="14">
        <v>0.3716</v>
      </c>
      <c r="O80" s="5">
        <f t="shared" si="9"/>
        <v>6398.607823336799</v>
      </c>
      <c r="Q80" s="16">
        <f t="shared" si="7"/>
        <v>10820.465974663199</v>
      </c>
      <c r="S80" s="16">
        <f t="shared" si="8"/>
        <v>41773.59</v>
      </c>
    </row>
    <row r="81" spans="1:19" ht="11.25">
      <c r="A81" s="4" t="s">
        <v>76</v>
      </c>
      <c r="C81" s="3" t="s">
        <v>206</v>
      </c>
      <c r="E81" s="6">
        <v>337078.38</v>
      </c>
      <c r="G81" s="19">
        <v>0.5878</v>
      </c>
      <c r="I81" s="20">
        <f t="shared" si="5"/>
        <v>198134.671764</v>
      </c>
      <c r="K81" s="5">
        <f t="shared" si="6"/>
        <v>138943.708236</v>
      </c>
      <c r="M81" s="14">
        <v>0.3414</v>
      </c>
      <c r="O81" s="5">
        <f t="shared" si="9"/>
        <v>47435.3819917704</v>
      </c>
      <c r="Q81" s="16">
        <f t="shared" si="7"/>
        <v>91508.3262442296</v>
      </c>
      <c r="S81" s="16">
        <f t="shared" si="8"/>
        <v>337078.38</v>
      </c>
    </row>
    <row r="82" spans="1:19" ht="11.25">
      <c r="A82" s="4" t="s">
        <v>77</v>
      </c>
      <c r="C82" s="3" t="s">
        <v>207</v>
      </c>
      <c r="E82" s="6">
        <v>106381.2</v>
      </c>
      <c r="G82" s="19">
        <v>0.5878</v>
      </c>
      <c r="I82" s="20">
        <f t="shared" si="5"/>
        <v>62530.86936</v>
      </c>
      <c r="K82" s="5">
        <f t="shared" si="6"/>
        <v>43850.33064</v>
      </c>
      <c r="M82" s="14">
        <v>0.2923</v>
      </c>
      <c r="O82" s="5">
        <f t="shared" si="9"/>
        <v>12817.451646072</v>
      </c>
      <c r="Q82" s="16">
        <f t="shared" si="7"/>
        <v>31032.878993928</v>
      </c>
      <c r="S82" s="16">
        <f t="shared" si="8"/>
        <v>106381.2</v>
      </c>
    </row>
    <row r="83" spans="1:19" ht="11.25">
      <c r="A83" s="4" t="s">
        <v>78</v>
      </c>
      <c r="C83" s="3" t="s">
        <v>208</v>
      </c>
      <c r="E83" s="6">
        <v>76019.64</v>
      </c>
      <c r="G83" s="19">
        <v>0.5878</v>
      </c>
      <c r="I83" s="20">
        <f t="shared" si="5"/>
        <v>44684.344392</v>
      </c>
      <c r="K83" s="5">
        <f t="shared" si="6"/>
        <v>31335.295608</v>
      </c>
      <c r="M83" s="14">
        <v>0.4199</v>
      </c>
      <c r="O83" s="5">
        <f t="shared" si="9"/>
        <v>13157.6906257992</v>
      </c>
      <c r="Q83" s="16">
        <f t="shared" si="7"/>
        <v>18177.6049822008</v>
      </c>
      <c r="S83" s="16">
        <f t="shared" si="8"/>
        <v>76019.64</v>
      </c>
    </row>
    <row r="84" spans="1:19" ht="11.25">
      <c r="A84" s="4" t="s">
        <v>79</v>
      </c>
      <c r="C84" s="3" t="s">
        <v>209</v>
      </c>
      <c r="E84" s="6">
        <v>129185.93</v>
      </c>
      <c r="G84" s="19">
        <v>0.5878</v>
      </c>
      <c r="I84" s="20">
        <f t="shared" si="5"/>
        <v>75935.48965399999</v>
      </c>
      <c r="K84" s="5">
        <f t="shared" si="6"/>
        <v>53250.440346</v>
      </c>
      <c r="M84" s="14">
        <v>0.3227</v>
      </c>
      <c r="O84" s="5">
        <f t="shared" si="9"/>
        <v>17183.9170996542</v>
      </c>
      <c r="Q84" s="16">
        <f t="shared" si="7"/>
        <v>36066.5232463458</v>
      </c>
      <c r="S84" s="16">
        <f t="shared" si="8"/>
        <v>129185.93</v>
      </c>
    </row>
    <row r="85" spans="1:19" ht="11.25">
      <c r="A85" s="4" t="s">
        <v>80</v>
      </c>
      <c r="C85" s="3" t="s">
        <v>210</v>
      </c>
      <c r="E85" s="6">
        <v>92896.71</v>
      </c>
      <c r="G85" s="19">
        <v>0.5878</v>
      </c>
      <c r="I85" s="20">
        <f t="shared" si="5"/>
        <v>54604.686138000005</v>
      </c>
      <c r="K85" s="5">
        <f t="shared" si="6"/>
        <v>38292.023862</v>
      </c>
      <c r="M85" s="14">
        <v>0.4397</v>
      </c>
      <c r="O85" s="5">
        <f t="shared" si="9"/>
        <v>16837.0028921214</v>
      </c>
      <c r="Q85" s="16">
        <f t="shared" si="7"/>
        <v>21455.020969878602</v>
      </c>
      <c r="S85" s="16">
        <f t="shared" si="8"/>
        <v>92896.71</v>
      </c>
    </row>
    <row r="86" spans="1:19" ht="11.25">
      <c r="A86" s="4" t="s">
        <v>81</v>
      </c>
      <c r="C86" s="3" t="s">
        <v>211</v>
      </c>
      <c r="E86" s="6">
        <v>105840.31</v>
      </c>
      <c r="G86" s="19">
        <v>0.5878</v>
      </c>
      <c r="I86" s="20">
        <f t="shared" si="5"/>
        <v>62212.934217999995</v>
      </c>
      <c r="K86" s="5">
        <f t="shared" si="6"/>
        <v>43627.375782</v>
      </c>
      <c r="M86" s="14">
        <v>0.2336</v>
      </c>
      <c r="O86" s="5">
        <f t="shared" si="9"/>
        <v>10191.3549826752</v>
      </c>
      <c r="Q86" s="16">
        <f t="shared" si="7"/>
        <v>33436.020799324804</v>
      </c>
      <c r="S86" s="16">
        <f t="shared" si="8"/>
        <v>105840.31</v>
      </c>
    </row>
    <row r="87" spans="1:19" ht="11.25">
      <c r="A87" s="4" t="s">
        <v>82</v>
      </c>
      <c r="C87" s="3" t="s">
        <v>212</v>
      </c>
      <c r="E87" s="6">
        <v>60336.59</v>
      </c>
      <c r="G87" s="19">
        <v>0.5878</v>
      </c>
      <c r="I87" s="20">
        <f t="shared" si="5"/>
        <v>35465.847601999994</v>
      </c>
      <c r="K87" s="5">
        <f t="shared" si="6"/>
        <v>24870.742398000002</v>
      </c>
      <c r="M87" s="14">
        <v>0.3445</v>
      </c>
      <c r="O87" s="5">
        <f t="shared" si="9"/>
        <v>8567.970756111</v>
      </c>
      <c r="Q87" s="16">
        <f t="shared" si="7"/>
        <v>16302.771641889001</v>
      </c>
      <c r="S87" s="16">
        <f t="shared" si="8"/>
        <v>60336.59</v>
      </c>
    </row>
    <row r="88" spans="1:19" ht="11.25">
      <c r="A88" s="4" t="s">
        <v>83</v>
      </c>
      <c r="C88" s="3" t="s">
        <v>213</v>
      </c>
      <c r="E88" s="6">
        <v>31583.98</v>
      </c>
      <c r="G88" s="19">
        <v>0.5878</v>
      </c>
      <c r="I88" s="20">
        <f t="shared" si="5"/>
        <v>18565.063444</v>
      </c>
      <c r="K88" s="5">
        <f t="shared" si="6"/>
        <v>13018.916556</v>
      </c>
      <c r="M88" s="14">
        <v>0.1894</v>
      </c>
      <c r="O88" s="5">
        <f t="shared" si="9"/>
        <v>2465.7827957064</v>
      </c>
      <c r="Q88" s="16">
        <f t="shared" si="7"/>
        <v>10553.1337602936</v>
      </c>
      <c r="S88" s="16">
        <f t="shared" si="8"/>
        <v>31583.98</v>
      </c>
    </row>
    <row r="89" spans="1:19" ht="11.25">
      <c r="A89" s="4" t="s">
        <v>84</v>
      </c>
      <c r="C89" s="3" t="s">
        <v>214</v>
      </c>
      <c r="E89" s="6">
        <v>15783.64</v>
      </c>
      <c r="G89" s="19">
        <v>0.5878</v>
      </c>
      <c r="I89" s="20">
        <f t="shared" si="5"/>
        <v>9277.623592</v>
      </c>
      <c r="K89" s="5">
        <f t="shared" si="6"/>
        <v>6506.0164079999995</v>
      </c>
      <c r="M89" s="14">
        <v>0.3154</v>
      </c>
      <c r="O89" s="5">
        <f t="shared" si="9"/>
        <v>2051.9975750832</v>
      </c>
      <c r="Q89" s="16">
        <f t="shared" si="7"/>
        <v>4454.0188329167995</v>
      </c>
      <c r="S89" s="16">
        <f t="shared" si="8"/>
        <v>15783.64</v>
      </c>
    </row>
    <row r="90" spans="1:19" ht="11.25">
      <c r="A90" s="4" t="s">
        <v>85</v>
      </c>
      <c r="C90" s="3" t="s">
        <v>215</v>
      </c>
      <c r="E90" s="6">
        <v>83507.76</v>
      </c>
      <c r="G90" s="19">
        <v>0.5878</v>
      </c>
      <c r="I90" s="20">
        <f t="shared" si="5"/>
        <v>49085.861328</v>
      </c>
      <c r="K90" s="5">
        <f t="shared" si="6"/>
        <v>34421.898671999996</v>
      </c>
      <c r="M90" s="14">
        <v>0.3517</v>
      </c>
      <c r="O90" s="5">
        <f t="shared" si="9"/>
        <v>12106.181762942399</v>
      </c>
      <c r="Q90" s="16">
        <f t="shared" si="7"/>
        <v>22315.7169090576</v>
      </c>
      <c r="S90" s="16">
        <f t="shared" si="8"/>
        <v>83507.76</v>
      </c>
    </row>
    <row r="91" spans="1:19" ht="11.25">
      <c r="A91" s="4" t="s">
        <v>86</v>
      </c>
      <c r="C91" s="3" t="s">
        <v>216</v>
      </c>
      <c r="E91" s="6">
        <v>22265.85</v>
      </c>
      <c r="G91" s="19">
        <v>0.5878</v>
      </c>
      <c r="I91" s="20">
        <f t="shared" si="5"/>
        <v>13087.866629999999</v>
      </c>
      <c r="K91" s="5">
        <f t="shared" si="6"/>
        <v>9177.98337</v>
      </c>
      <c r="M91" s="14">
        <v>0.2337</v>
      </c>
      <c r="O91" s="5">
        <f t="shared" si="9"/>
        <v>2144.894713569</v>
      </c>
      <c r="Q91" s="16">
        <f t="shared" si="7"/>
        <v>7033.088656431</v>
      </c>
      <c r="S91" s="16">
        <f t="shared" si="8"/>
        <v>22265.85</v>
      </c>
    </row>
    <row r="92" spans="1:19" ht="11.25">
      <c r="A92" s="4" t="s">
        <v>87</v>
      </c>
      <c r="C92" s="3" t="s">
        <v>217</v>
      </c>
      <c r="E92" s="6">
        <v>41537.46</v>
      </c>
      <c r="G92" s="19">
        <v>0.5878</v>
      </c>
      <c r="I92" s="20">
        <f t="shared" si="5"/>
        <v>24415.718988</v>
      </c>
      <c r="K92" s="5">
        <f t="shared" si="6"/>
        <v>17121.741012</v>
      </c>
      <c r="M92" s="14">
        <v>0.323</v>
      </c>
      <c r="O92" s="5">
        <f t="shared" si="9"/>
        <v>5530.322346876</v>
      </c>
      <c r="Q92" s="16">
        <f t="shared" si="7"/>
        <v>11591.418665123998</v>
      </c>
      <c r="S92" s="16">
        <f t="shared" si="8"/>
        <v>41537.46</v>
      </c>
    </row>
    <row r="93" spans="1:19" ht="11.25">
      <c r="A93" s="4" t="s">
        <v>88</v>
      </c>
      <c r="C93" s="3" t="s">
        <v>218</v>
      </c>
      <c r="E93" s="6">
        <v>198517.49</v>
      </c>
      <c r="G93" s="19">
        <v>0.5878</v>
      </c>
      <c r="I93" s="20">
        <f t="shared" si="5"/>
        <v>116688.580622</v>
      </c>
      <c r="K93" s="5">
        <f t="shared" si="6"/>
        <v>81828.909378</v>
      </c>
      <c r="M93" s="14">
        <v>0.4588</v>
      </c>
      <c r="O93" s="5">
        <f t="shared" si="9"/>
        <v>37543.1036226264</v>
      </c>
      <c r="Q93" s="16">
        <f t="shared" si="7"/>
        <v>44285.8057553736</v>
      </c>
      <c r="S93" s="16">
        <f t="shared" si="8"/>
        <v>198517.49</v>
      </c>
    </row>
    <row r="94" spans="1:19" ht="11.25">
      <c r="A94" s="4" t="s">
        <v>89</v>
      </c>
      <c r="C94" s="3" t="s">
        <v>219</v>
      </c>
      <c r="E94" s="6">
        <v>121017.32</v>
      </c>
      <c r="G94" s="19">
        <v>0.5878</v>
      </c>
      <c r="I94" s="20">
        <f t="shared" si="5"/>
        <v>71133.980696</v>
      </c>
      <c r="K94" s="5">
        <f t="shared" si="6"/>
        <v>49883.33930400001</v>
      </c>
      <c r="M94" s="14">
        <v>0.4439</v>
      </c>
      <c r="O94" s="5">
        <f t="shared" si="9"/>
        <v>22143.214317045604</v>
      </c>
      <c r="Q94" s="16">
        <f t="shared" si="7"/>
        <v>27740.124986954404</v>
      </c>
      <c r="S94" s="16">
        <f t="shared" si="8"/>
        <v>121017.32</v>
      </c>
    </row>
    <row r="95" spans="1:19" ht="11.25">
      <c r="A95" s="4" t="s">
        <v>90</v>
      </c>
      <c r="C95" s="3" t="s">
        <v>220</v>
      </c>
      <c r="E95" s="6"/>
      <c r="G95" s="19">
        <v>0.5878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7343.31</v>
      </c>
      <c r="G96" s="19">
        <v>0.5878</v>
      </c>
      <c r="I96" s="20">
        <f t="shared" si="5"/>
        <v>4316.397618</v>
      </c>
      <c r="K96" s="5">
        <f t="shared" si="6"/>
        <v>3026.9123820000004</v>
      </c>
      <c r="M96" s="14">
        <v>0.2387</v>
      </c>
      <c r="O96" s="5">
        <f t="shared" si="9"/>
        <v>722.5239855834001</v>
      </c>
      <c r="Q96" s="16">
        <f t="shared" si="7"/>
        <v>2304.3883964166002</v>
      </c>
      <c r="S96" s="16">
        <f t="shared" si="8"/>
        <v>7343.3099999999995</v>
      </c>
    </row>
    <row r="97" spans="1:19" ht="11.25">
      <c r="A97" s="4" t="s">
        <v>92</v>
      </c>
      <c r="C97" s="3" t="s">
        <v>222</v>
      </c>
      <c r="E97" s="6">
        <v>57298.25</v>
      </c>
      <c r="G97" s="19">
        <v>0.5878</v>
      </c>
      <c r="I97" s="20">
        <f t="shared" si="5"/>
        <v>33679.91135</v>
      </c>
      <c r="K97" s="5">
        <f t="shared" si="6"/>
        <v>23618.338649999998</v>
      </c>
      <c r="M97" s="14">
        <v>0.2455</v>
      </c>
      <c r="O97" s="5">
        <f t="shared" si="9"/>
        <v>5798.302138574999</v>
      </c>
      <c r="Q97" s="16">
        <f t="shared" si="7"/>
        <v>17820.036511424998</v>
      </c>
      <c r="S97" s="16">
        <f t="shared" si="8"/>
        <v>57298.25</v>
      </c>
    </row>
    <row r="98" spans="1:19" ht="11.25">
      <c r="A98" s="4" t="s">
        <v>93</v>
      </c>
      <c r="C98" s="3" t="s">
        <v>223</v>
      </c>
      <c r="E98" s="6">
        <v>10266.21</v>
      </c>
      <c r="G98" s="19">
        <v>0.5878</v>
      </c>
      <c r="I98" s="20">
        <f t="shared" si="5"/>
        <v>6034.478238</v>
      </c>
      <c r="K98" s="5">
        <f t="shared" si="6"/>
        <v>4231.731761999999</v>
      </c>
      <c r="M98" s="14">
        <v>0.3853</v>
      </c>
      <c r="O98" s="5">
        <f t="shared" si="9"/>
        <v>1630.4862478985997</v>
      </c>
      <c r="Q98" s="16">
        <f t="shared" si="7"/>
        <v>2601.2455141013997</v>
      </c>
      <c r="S98" s="16">
        <f t="shared" si="8"/>
        <v>10266.21</v>
      </c>
    </row>
    <row r="99" spans="1:19" ht="11.25">
      <c r="A99" s="4" t="s">
        <v>94</v>
      </c>
      <c r="C99" s="3" t="s">
        <v>224</v>
      </c>
      <c r="E99" s="6">
        <v>882.24</v>
      </c>
      <c r="G99" s="19">
        <v>0.5878</v>
      </c>
      <c r="I99" s="20">
        <f t="shared" si="5"/>
        <v>518.580672</v>
      </c>
      <c r="K99" s="5">
        <f t="shared" si="6"/>
        <v>363.65932799999996</v>
      </c>
      <c r="M99" s="14">
        <v>0.276</v>
      </c>
      <c r="O99" s="5">
        <f t="shared" si="9"/>
        <v>100.369974528</v>
      </c>
      <c r="Q99" s="16">
        <f t="shared" si="7"/>
        <v>263.28935347199996</v>
      </c>
      <c r="S99" s="16">
        <f t="shared" si="8"/>
        <v>882.24</v>
      </c>
    </row>
    <row r="100" spans="1:19" ht="11.25">
      <c r="A100" s="4" t="s">
        <v>95</v>
      </c>
      <c r="C100" s="3" t="s">
        <v>225</v>
      </c>
      <c r="E100" s="6">
        <v>24876.76</v>
      </c>
      <c r="G100" s="19">
        <v>0.5878</v>
      </c>
      <c r="I100" s="20">
        <f t="shared" si="5"/>
        <v>14622.559527999998</v>
      </c>
      <c r="K100" s="5">
        <f t="shared" si="6"/>
        <v>10254.200472</v>
      </c>
      <c r="M100" s="14">
        <v>0.3025</v>
      </c>
      <c r="O100" s="5">
        <f t="shared" si="9"/>
        <v>3101.89564278</v>
      </c>
      <c r="Q100" s="16">
        <f t="shared" si="7"/>
        <v>7152.30482922</v>
      </c>
      <c r="S100" s="16">
        <f t="shared" si="8"/>
        <v>24876.76</v>
      </c>
    </row>
    <row r="101" spans="1:19" ht="11.25">
      <c r="A101" s="4" t="s">
        <v>96</v>
      </c>
      <c r="C101" s="3" t="s">
        <v>226</v>
      </c>
      <c r="E101" s="6">
        <v>10506.66</v>
      </c>
      <c r="G101" s="19">
        <v>0.5878</v>
      </c>
      <c r="I101" s="20">
        <f t="shared" si="5"/>
        <v>6175.814748</v>
      </c>
      <c r="K101" s="5">
        <f t="shared" si="6"/>
        <v>4330.845252</v>
      </c>
      <c r="M101" s="14">
        <v>0.2755</v>
      </c>
      <c r="O101" s="5">
        <f t="shared" si="9"/>
        <v>1193.147866926</v>
      </c>
      <c r="Q101" s="16">
        <f t="shared" si="7"/>
        <v>3137.697385074</v>
      </c>
      <c r="S101" s="16">
        <f t="shared" si="8"/>
        <v>10506.66</v>
      </c>
    </row>
    <row r="102" spans="1:19" ht="11.25">
      <c r="A102" s="4" t="s">
        <v>97</v>
      </c>
      <c r="C102" s="3" t="s">
        <v>227</v>
      </c>
      <c r="E102" s="6">
        <v>31419.24</v>
      </c>
      <c r="G102" s="19">
        <v>0.5878</v>
      </c>
      <c r="I102" s="20">
        <f t="shared" si="5"/>
        <v>18468.229272</v>
      </c>
      <c r="K102" s="5">
        <f t="shared" si="6"/>
        <v>12951.010728000001</v>
      </c>
      <c r="M102" s="14">
        <v>0.2708</v>
      </c>
      <c r="O102" s="5">
        <f t="shared" si="9"/>
        <v>3507.1337051424002</v>
      </c>
      <c r="Q102" s="16">
        <f t="shared" si="7"/>
        <v>9443.877022857601</v>
      </c>
      <c r="S102" s="16">
        <f t="shared" si="8"/>
        <v>31419.240000000005</v>
      </c>
    </row>
    <row r="103" spans="1:19" ht="11.25">
      <c r="A103" s="4" t="s">
        <v>98</v>
      </c>
      <c r="C103" s="3" t="s">
        <v>228</v>
      </c>
      <c r="E103" s="6">
        <v>26058.79</v>
      </c>
      <c r="G103" s="19">
        <v>0.5878</v>
      </c>
      <c r="I103" s="20">
        <f t="shared" si="5"/>
        <v>15317.356762</v>
      </c>
      <c r="K103" s="5">
        <f t="shared" si="6"/>
        <v>10741.433238000001</v>
      </c>
      <c r="M103" s="14">
        <v>0.3888</v>
      </c>
      <c r="O103" s="5">
        <f t="shared" si="9"/>
        <v>4176.269242934401</v>
      </c>
      <c r="Q103" s="16">
        <f t="shared" si="7"/>
        <v>6565.163995065601</v>
      </c>
      <c r="S103" s="16">
        <f t="shared" si="8"/>
        <v>26058.79</v>
      </c>
    </row>
    <row r="104" spans="1:19" ht="11.25">
      <c r="A104" s="4" t="s">
        <v>99</v>
      </c>
      <c r="C104" s="3" t="s">
        <v>229</v>
      </c>
      <c r="E104" s="6">
        <v>106066.82</v>
      </c>
      <c r="G104" s="19">
        <v>0.5878</v>
      </c>
      <c r="I104" s="20">
        <f t="shared" si="5"/>
        <v>62346.076796</v>
      </c>
      <c r="K104" s="5">
        <f t="shared" si="6"/>
        <v>43720.743204000006</v>
      </c>
      <c r="M104" s="14">
        <v>0.5309</v>
      </c>
      <c r="O104" s="5">
        <f t="shared" si="9"/>
        <v>23211.342567003605</v>
      </c>
      <c r="Q104" s="16">
        <f t="shared" si="7"/>
        <v>20509.4006369964</v>
      </c>
      <c r="S104" s="16">
        <f t="shared" si="8"/>
        <v>106066.82</v>
      </c>
    </row>
    <row r="105" spans="1:19" ht="11.25">
      <c r="A105" s="4" t="s">
        <v>100</v>
      </c>
      <c r="C105" s="3" t="s">
        <v>230</v>
      </c>
      <c r="E105" s="6"/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32352.64</v>
      </c>
      <c r="G106" s="19">
        <v>0.5878</v>
      </c>
      <c r="I106" s="20">
        <f t="shared" si="5"/>
        <v>19016.881792</v>
      </c>
      <c r="K106" s="5">
        <f t="shared" si="6"/>
        <v>13335.758208</v>
      </c>
      <c r="M106" s="14">
        <v>0.2547</v>
      </c>
      <c r="O106" s="5">
        <f t="shared" si="9"/>
        <v>3396.6176155775997</v>
      </c>
      <c r="Q106" s="16">
        <f t="shared" si="7"/>
        <v>9939.1405924224</v>
      </c>
      <c r="S106" s="16">
        <f t="shared" si="8"/>
        <v>32352.64</v>
      </c>
    </row>
    <row r="107" spans="1:19" ht="11.25">
      <c r="A107" s="4" t="s">
        <v>102</v>
      </c>
      <c r="C107" s="3" t="s">
        <v>232</v>
      </c>
      <c r="E107" s="6">
        <v>27150.56</v>
      </c>
      <c r="G107" s="19">
        <v>0.5878</v>
      </c>
      <c r="I107" s="20">
        <f t="shared" si="5"/>
        <v>15959.099168</v>
      </c>
      <c r="K107" s="5">
        <f t="shared" si="6"/>
        <v>11191.460832</v>
      </c>
      <c r="M107" s="14">
        <v>0.2329</v>
      </c>
      <c r="O107" s="5">
        <f t="shared" si="9"/>
        <v>2606.4912277728</v>
      </c>
      <c r="Q107" s="16">
        <f t="shared" si="7"/>
        <v>8584.9696042272</v>
      </c>
      <c r="S107" s="16">
        <f t="shared" si="8"/>
        <v>27150.56</v>
      </c>
    </row>
    <row r="108" spans="1:19" ht="11.25">
      <c r="A108" s="4" t="s">
        <v>103</v>
      </c>
      <c r="C108" s="3" t="s">
        <v>233</v>
      </c>
      <c r="E108" s="6">
        <v>196861.54</v>
      </c>
      <c r="G108" s="19">
        <v>0.5878</v>
      </c>
      <c r="I108" s="20">
        <f t="shared" si="5"/>
        <v>115715.213212</v>
      </c>
      <c r="K108" s="5">
        <f t="shared" si="6"/>
        <v>81146.326788</v>
      </c>
      <c r="M108" s="14">
        <v>0.3068</v>
      </c>
      <c r="O108" s="5">
        <f t="shared" si="9"/>
        <v>24895.6930585584</v>
      </c>
      <c r="Q108" s="16">
        <f t="shared" si="7"/>
        <v>56250.6337294416</v>
      </c>
      <c r="S108" s="16">
        <f t="shared" si="8"/>
        <v>196861.53999999998</v>
      </c>
    </row>
    <row r="109" spans="1:19" ht="11.25">
      <c r="A109" s="4" t="s">
        <v>104</v>
      </c>
      <c r="C109" s="3" t="s">
        <v>234</v>
      </c>
      <c r="E109" s="6">
        <v>161990.88</v>
      </c>
      <c r="G109" s="19">
        <v>0.5878</v>
      </c>
      <c r="I109" s="20">
        <f t="shared" si="5"/>
        <v>95218.239264</v>
      </c>
      <c r="K109" s="5">
        <f t="shared" si="6"/>
        <v>66772.640736</v>
      </c>
      <c r="M109" s="14">
        <v>0.3715</v>
      </c>
      <c r="O109" s="5">
        <f t="shared" si="9"/>
        <v>24806.036033424</v>
      </c>
      <c r="Q109" s="16">
        <f t="shared" si="7"/>
        <v>41966.604702576005</v>
      </c>
      <c r="S109" s="16">
        <f t="shared" si="8"/>
        <v>161990.88</v>
      </c>
    </row>
    <row r="110" spans="1:19" ht="11.25">
      <c r="A110" s="4" t="s">
        <v>105</v>
      </c>
      <c r="C110" s="3" t="s">
        <v>235</v>
      </c>
      <c r="E110" s="6"/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18912.67</v>
      </c>
      <c r="G111" s="19">
        <v>0.5878</v>
      </c>
      <c r="I111" s="20">
        <f t="shared" si="5"/>
        <v>11116.867425999999</v>
      </c>
      <c r="K111" s="5">
        <f t="shared" si="6"/>
        <v>7795.802573999999</v>
      </c>
      <c r="M111" s="14">
        <v>0.2496</v>
      </c>
      <c r="O111" s="5">
        <f t="shared" si="9"/>
        <v>1945.8323224703997</v>
      </c>
      <c r="Q111" s="16">
        <f t="shared" si="7"/>
        <v>5849.970251529599</v>
      </c>
      <c r="S111" s="16">
        <f t="shared" si="8"/>
        <v>18912.67</v>
      </c>
    </row>
    <row r="112" spans="1:19" ht="11.25">
      <c r="A112" s="4" t="s">
        <v>107</v>
      </c>
      <c r="C112" s="3" t="s">
        <v>237</v>
      </c>
      <c r="E112" s="6">
        <v>124607.15</v>
      </c>
      <c r="G112" s="19">
        <v>0.5878</v>
      </c>
      <c r="I112" s="20">
        <f t="shared" si="5"/>
        <v>73244.08277</v>
      </c>
      <c r="K112" s="5">
        <f t="shared" si="6"/>
        <v>51363.06723</v>
      </c>
      <c r="M112" s="14">
        <v>0.2223</v>
      </c>
      <c r="O112" s="5">
        <f t="shared" si="9"/>
        <v>11418.009845229</v>
      </c>
      <c r="Q112" s="16">
        <f t="shared" si="7"/>
        <v>39945.057384771004</v>
      </c>
      <c r="S112" s="16">
        <f t="shared" si="8"/>
        <v>124607.15</v>
      </c>
    </row>
    <row r="113" spans="1:19" ht="11.25">
      <c r="A113" s="4" t="s">
        <v>108</v>
      </c>
      <c r="C113" s="3" t="s">
        <v>238</v>
      </c>
      <c r="E113" s="6">
        <v>128152.21</v>
      </c>
      <c r="G113" s="19">
        <v>0.5878</v>
      </c>
      <c r="I113" s="20">
        <f t="shared" si="5"/>
        <v>75327.869038</v>
      </c>
      <c r="K113" s="5">
        <f t="shared" si="6"/>
        <v>52824.340962</v>
      </c>
      <c r="M113" s="14">
        <v>0.371</v>
      </c>
      <c r="O113" s="5">
        <f t="shared" si="9"/>
        <v>19597.830496902</v>
      </c>
      <c r="Q113" s="16">
        <f t="shared" si="7"/>
        <v>33226.51046509801</v>
      </c>
      <c r="S113" s="16">
        <f t="shared" si="8"/>
        <v>128152.21</v>
      </c>
    </row>
    <row r="114" spans="1:19" ht="11.25">
      <c r="A114" s="4" t="s">
        <v>110</v>
      </c>
      <c r="C114" s="3" t="s">
        <v>239</v>
      </c>
      <c r="E114" s="6">
        <v>97375.11</v>
      </c>
      <c r="G114" s="19">
        <v>0.5878</v>
      </c>
      <c r="I114" s="20">
        <f t="shared" si="5"/>
        <v>57237.089658</v>
      </c>
      <c r="K114" s="5">
        <f t="shared" si="6"/>
        <v>40138.020342</v>
      </c>
      <c r="M114" s="14">
        <v>0.3441</v>
      </c>
      <c r="O114" s="5">
        <f t="shared" si="9"/>
        <v>13811.492799682203</v>
      </c>
      <c r="Q114" s="16">
        <f t="shared" si="7"/>
        <v>26326.527542317803</v>
      </c>
      <c r="S114" s="16">
        <f t="shared" si="8"/>
        <v>97375.11000000002</v>
      </c>
    </row>
    <row r="115" spans="1:19" ht="11.25">
      <c r="A115" s="4" t="s">
        <v>111</v>
      </c>
      <c r="C115" s="3" t="s">
        <v>240</v>
      </c>
      <c r="E115" s="6">
        <v>12835.24</v>
      </c>
      <c r="G115" s="19">
        <v>0.5878</v>
      </c>
      <c r="I115" s="20">
        <f t="shared" si="5"/>
        <v>7544.554072</v>
      </c>
      <c r="K115" s="5">
        <f t="shared" si="6"/>
        <v>5290.685928</v>
      </c>
      <c r="M115" s="14">
        <v>0.3146</v>
      </c>
      <c r="O115" s="5">
        <f t="shared" si="9"/>
        <v>1664.4497929488</v>
      </c>
      <c r="Q115" s="16">
        <f t="shared" si="7"/>
        <v>3626.2361350512</v>
      </c>
      <c r="S115" s="16">
        <f t="shared" si="8"/>
        <v>12835.24</v>
      </c>
    </row>
    <row r="116" spans="1:19" ht="11.25">
      <c r="A116" s="4" t="s">
        <v>109</v>
      </c>
      <c r="C116" s="3" t="s">
        <v>279</v>
      </c>
      <c r="E116" s="6">
        <v>26323.48</v>
      </c>
      <c r="G116" s="19">
        <v>0.5878</v>
      </c>
      <c r="I116" s="20">
        <f t="shared" si="5"/>
        <v>15472.941544</v>
      </c>
      <c r="K116" s="5">
        <f t="shared" si="6"/>
        <v>10850.538456</v>
      </c>
      <c r="M116" s="14">
        <v>0.3223</v>
      </c>
      <c r="O116" s="5">
        <f t="shared" si="9"/>
        <v>3497.1285443688</v>
      </c>
      <c r="Q116" s="16">
        <f t="shared" si="7"/>
        <v>7353.409911631201</v>
      </c>
      <c r="S116" s="16">
        <f t="shared" si="8"/>
        <v>26323.480000000003</v>
      </c>
    </row>
    <row r="117" spans="1:19" ht="11.25">
      <c r="A117" s="4" t="s">
        <v>112</v>
      </c>
      <c r="C117" s="3" t="s">
        <v>241</v>
      </c>
      <c r="E117" s="6">
        <v>104089.9</v>
      </c>
      <c r="G117" s="19">
        <v>0.5878</v>
      </c>
      <c r="I117" s="20">
        <f t="shared" si="5"/>
        <v>61184.04321999999</v>
      </c>
      <c r="K117" s="5">
        <f t="shared" si="6"/>
        <v>42905.85678</v>
      </c>
      <c r="M117" s="14">
        <v>0.3808</v>
      </c>
      <c r="O117" s="5">
        <f t="shared" si="9"/>
        <v>16338.550261824003</v>
      </c>
      <c r="Q117" s="16">
        <f t="shared" si="7"/>
        <v>26567.306518176</v>
      </c>
      <c r="S117" s="16">
        <f t="shared" si="8"/>
        <v>104089.9</v>
      </c>
    </row>
    <row r="118" spans="1:19" ht="11.25">
      <c r="A118" s="4" t="s">
        <v>113</v>
      </c>
      <c r="C118" s="3" t="s">
        <v>242</v>
      </c>
      <c r="E118" s="6">
        <v>20612.71</v>
      </c>
      <c r="G118" s="19">
        <v>0.5878</v>
      </c>
      <c r="I118" s="20">
        <f t="shared" si="5"/>
        <v>12116.150937999999</v>
      </c>
      <c r="K118" s="5">
        <f t="shared" si="6"/>
        <v>8496.559062</v>
      </c>
      <c r="M118" s="14">
        <v>0.2667</v>
      </c>
      <c r="O118" s="5">
        <f t="shared" si="9"/>
        <v>2266.0323018354</v>
      </c>
      <c r="Q118" s="16">
        <f t="shared" si="7"/>
        <v>6230.5267601646</v>
      </c>
      <c r="S118" s="16">
        <f t="shared" si="8"/>
        <v>20612.71</v>
      </c>
    </row>
    <row r="119" spans="1:19" ht="11.25">
      <c r="A119" s="4" t="s">
        <v>114</v>
      </c>
      <c r="C119" s="3" t="s">
        <v>243</v>
      </c>
      <c r="E119" s="6"/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198260.23</v>
      </c>
      <c r="G120" s="19">
        <v>0.5878</v>
      </c>
      <c r="I120" s="20">
        <f t="shared" si="5"/>
        <v>116537.363194</v>
      </c>
      <c r="K120" s="5">
        <f t="shared" si="6"/>
        <v>81722.866806</v>
      </c>
      <c r="M120" s="14">
        <v>0.2736</v>
      </c>
      <c r="O120" s="5">
        <f t="shared" si="9"/>
        <v>22359.3763581216</v>
      </c>
      <c r="Q120" s="16">
        <f t="shared" si="7"/>
        <v>59363.4904478784</v>
      </c>
      <c r="S120" s="16">
        <f t="shared" si="8"/>
        <v>198260.23</v>
      </c>
    </row>
    <row r="121" spans="1:19" ht="11.25">
      <c r="A121" s="4" t="s">
        <v>116</v>
      </c>
      <c r="C121" s="3" t="s">
        <v>245</v>
      </c>
      <c r="E121" s="6">
        <v>18097.21</v>
      </c>
      <c r="G121" s="19">
        <v>0.5878</v>
      </c>
      <c r="I121" s="20">
        <f t="shared" si="5"/>
        <v>10637.540038</v>
      </c>
      <c r="K121" s="5">
        <f t="shared" si="6"/>
        <v>7459.669962</v>
      </c>
      <c r="M121" s="14">
        <v>0.4168</v>
      </c>
      <c r="O121" s="5">
        <f t="shared" si="9"/>
        <v>3109.1904401616</v>
      </c>
      <c r="Q121" s="16">
        <f t="shared" si="7"/>
        <v>4350.479521838401</v>
      </c>
      <c r="S121" s="16">
        <f t="shared" si="8"/>
        <v>18097.21</v>
      </c>
    </row>
    <row r="122" spans="1:19" ht="11.25">
      <c r="A122" s="4" t="s">
        <v>117</v>
      </c>
      <c r="C122" s="3" t="s">
        <v>246</v>
      </c>
      <c r="E122" s="6"/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61461.69</v>
      </c>
      <c r="G124" s="19">
        <v>0.5878</v>
      </c>
      <c r="I124" s="20">
        <f t="shared" si="5"/>
        <v>36127.181382</v>
      </c>
      <c r="K124" s="5">
        <f t="shared" si="6"/>
        <v>25334.508618</v>
      </c>
      <c r="M124" s="14">
        <v>0.2773</v>
      </c>
      <c r="O124" s="5">
        <f t="shared" si="9"/>
        <v>7025.2592397714</v>
      </c>
      <c r="Q124" s="16">
        <f t="shared" si="7"/>
        <v>18309.2493782286</v>
      </c>
      <c r="S124" s="16">
        <f t="shared" si="8"/>
        <v>61461.69</v>
      </c>
    </row>
    <row r="125" spans="1:19" ht="11.25">
      <c r="A125" s="4" t="s">
        <v>120</v>
      </c>
      <c r="C125" s="3" t="s">
        <v>249</v>
      </c>
      <c r="E125" s="6">
        <v>395927.72</v>
      </c>
      <c r="G125" s="19">
        <v>0.5878</v>
      </c>
      <c r="I125" s="20">
        <f t="shared" si="5"/>
        <v>232726.31381599998</v>
      </c>
      <c r="K125" s="5">
        <f t="shared" si="6"/>
        <v>163201.406184</v>
      </c>
      <c r="M125" s="14">
        <v>0.2455</v>
      </c>
      <c r="O125" s="5">
        <f t="shared" si="9"/>
        <v>40065.945218172</v>
      </c>
      <c r="Q125" s="16">
        <f t="shared" si="7"/>
        <v>123135.460965828</v>
      </c>
      <c r="S125" s="16">
        <f t="shared" si="8"/>
        <v>395927.72</v>
      </c>
    </row>
    <row r="126" spans="1:19" ht="11.25">
      <c r="A126" s="4" t="s">
        <v>121</v>
      </c>
      <c r="C126" s="3" t="s">
        <v>250</v>
      </c>
      <c r="E126" s="6">
        <v>653</v>
      </c>
      <c r="G126" s="19">
        <v>0.5878</v>
      </c>
      <c r="I126" s="20">
        <f t="shared" si="5"/>
        <v>383.8334</v>
      </c>
      <c r="K126" s="5">
        <f t="shared" si="6"/>
        <v>269.1666</v>
      </c>
      <c r="M126" s="14">
        <v>0.3254</v>
      </c>
      <c r="O126" s="5">
        <f t="shared" si="9"/>
        <v>87.58681164000001</v>
      </c>
      <c r="Q126" s="16">
        <f t="shared" si="7"/>
        <v>181.57978836</v>
      </c>
      <c r="S126" s="16">
        <f t="shared" si="8"/>
        <v>653</v>
      </c>
    </row>
    <row r="127" spans="1:19" ht="11.25">
      <c r="A127" s="4" t="s">
        <v>122</v>
      </c>
      <c r="C127" s="3" t="s">
        <v>251</v>
      </c>
      <c r="E127" s="6">
        <v>157031.51</v>
      </c>
      <c r="G127" s="19">
        <v>0.5878</v>
      </c>
      <c r="I127" s="20">
        <f t="shared" si="5"/>
        <v>92303.121578</v>
      </c>
      <c r="K127" s="5">
        <f t="shared" si="6"/>
        <v>64728.388422</v>
      </c>
      <c r="M127" s="14">
        <v>0.3535</v>
      </c>
      <c r="O127" s="5">
        <f t="shared" si="9"/>
        <v>22881.485307177</v>
      </c>
      <c r="Q127" s="16">
        <f t="shared" si="7"/>
        <v>41846.903114823</v>
      </c>
      <c r="S127" s="16">
        <f t="shared" si="8"/>
        <v>157031.51</v>
      </c>
    </row>
    <row r="128" spans="1:19" ht="11.25">
      <c r="A128" s="4" t="s">
        <v>123</v>
      </c>
      <c r="C128" s="3" t="s">
        <v>252</v>
      </c>
      <c r="E128" s="6">
        <v>44656.66</v>
      </c>
      <c r="G128" s="19">
        <v>0.5878</v>
      </c>
      <c r="I128" s="20">
        <f t="shared" si="5"/>
        <v>26249.184748000003</v>
      </c>
      <c r="K128" s="5">
        <f t="shared" si="6"/>
        <v>18407.475252</v>
      </c>
      <c r="M128" s="14">
        <v>0.2787</v>
      </c>
      <c r="O128" s="5">
        <f t="shared" si="9"/>
        <v>5130.1633527324</v>
      </c>
      <c r="Q128" s="16">
        <f t="shared" si="7"/>
        <v>13277.311899267599</v>
      </c>
      <c r="S128" s="16">
        <f t="shared" si="8"/>
        <v>44656.66</v>
      </c>
    </row>
    <row r="129" spans="1:19" ht="11.25">
      <c r="A129" s="4" t="s">
        <v>124</v>
      </c>
      <c r="C129" s="3" t="s">
        <v>253</v>
      </c>
      <c r="E129" s="6">
        <v>170254.15</v>
      </c>
      <c r="G129" s="19">
        <v>0.5878</v>
      </c>
      <c r="I129" s="20">
        <f t="shared" si="5"/>
        <v>100075.38936999999</v>
      </c>
      <c r="K129" s="5">
        <f t="shared" si="6"/>
        <v>70178.76063</v>
      </c>
      <c r="M129" s="14">
        <v>0.2605</v>
      </c>
      <c r="O129" s="5">
        <f t="shared" si="9"/>
        <v>18281.567144115</v>
      </c>
      <c r="Q129" s="16">
        <f t="shared" si="7"/>
        <v>51897.193485885</v>
      </c>
      <c r="S129" s="16">
        <f t="shared" si="8"/>
        <v>170254.15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0.5878</v>
      </c>
      <c r="I130" s="20">
        <f t="shared" si="5"/>
        <v>191.9167</v>
      </c>
      <c r="K130" s="5">
        <f t="shared" si="6"/>
        <v>134.5833</v>
      </c>
      <c r="M130" s="14">
        <v>0.2035</v>
      </c>
      <c r="O130" s="5">
        <f t="shared" si="9"/>
        <v>27.38770155</v>
      </c>
      <c r="Q130" s="16">
        <f t="shared" si="7"/>
        <v>107.19559845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515749.87</v>
      </c>
      <c r="G131" s="19">
        <v>0.5878</v>
      </c>
      <c r="I131" s="20">
        <f t="shared" si="5"/>
        <v>303157.77358599997</v>
      </c>
      <c r="K131" s="5">
        <f t="shared" si="6"/>
        <v>212592.09641400003</v>
      </c>
      <c r="M131" s="14">
        <v>0.3691</v>
      </c>
      <c r="O131" s="5">
        <f t="shared" si="9"/>
        <v>78467.74278640741</v>
      </c>
      <c r="Q131" s="16">
        <f t="shared" si="7"/>
        <v>134124.35362759262</v>
      </c>
      <c r="S131" s="16">
        <f t="shared" si="8"/>
        <v>515749.87</v>
      </c>
    </row>
    <row r="132" spans="1:19" ht="11.25">
      <c r="A132" s="4" t="s">
        <v>127</v>
      </c>
      <c r="C132" s="3" t="s">
        <v>256</v>
      </c>
      <c r="E132" s="6">
        <v>220533.25</v>
      </c>
      <c r="G132" s="19">
        <v>0.5878</v>
      </c>
      <c r="I132" s="20">
        <f t="shared" si="5"/>
        <v>129629.44434999999</v>
      </c>
      <c r="K132" s="5">
        <f t="shared" si="6"/>
        <v>90903.80565000001</v>
      </c>
      <c r="M132" s="14">
        <v>0.3072</v>
      </c>
      <c r="O132" s="5">
        <f t="shared" si="9"/>
        <v>27925.64909568</v>
      </c>
      <c r="Q132" s="16">
        <f t="shared" si="7"/>
        <v>62978.15655432001</v>
      </c>
      <c r="S132" s="16">
        <f t="shared" si="8"/>
        <v>220533.25</v>
      </c>
    </row>
    <row r="133" spans="1:19" ht="11.25">
      <c r="A133" s="4" t="s">
        <v>128</v>
      </c>
      <c r="C133" s="3" t="s">
        <v>257</v>
      </c>
      <c r="E133" s="6">
        <v>57878.06</v>
      </c>
      <c r="G133" s="19">
        <v>0.5878</v>
      </c>
      <c r="I133" s="20">
        <f t="shared" si="5"/>
        <v>34020.723668</v>
      </c>
      <c r="K133" s="5">
        <f t="shared" si="6"/>
        <v>23857.336332</v>
      </c>
      <c r="M133" s="14">
        <v>0.3513</v>
      </c>
      <c r="O133" s="5">
        <f t="shared" si="9"/>
        <v>8381.0822534316</v>
      </c>
      <c r="Q133" s="16">
        <f t="shared" si="7"/>
        <v>15476.2540785684</v>
      </c>
      <c r="S133" s="16">
        <f t="shared" si="8"/>
        <v>57878.06</v>
      </c>
    </row>
    <row r="134" spans="1:19" ht="11.25">
      <c r="A134" s="4" t="s">
        <v>129</v>
      </c>
      <c r="C134" s="3" t="s">
        <v>258</v>
      </c>
      <c r="E134" s="6">
        <v>64400.82</v>
      </c>
      <c r="G134" s="19">
        <v>0.5878</v>
      </c>
      <c r="I134" s="20">
        <f t="shared" si="5"/>
        <v>37854.801996</v>
      </c>
      <c r="K134" s="5">
        <f t="shared" si="6"/>
        <v>26546.018003999998</v>
      </c>
      <c r="M134" s="14">
        <v>0.2699</v>
      </c>
      <c r="O134" s="5">
        <f t="shared" si="9"/>
        <v>7164.770259279599</v>
      </c>
      <c r="Q134" s="16">
        <f t="shared" si="7"/>
        <v>19381.2477447204</v>
      </c>
      <c r="S134" s="16">
        <f t="shared" si="8"/>
        <v>64400.82</v>
      </c>
    </row>
    <row r="135" spans="1:19" ht="11.25">
      <c r="A135" s="4" t="s">
        <v>130</v>
      </c>
      <c r="C135" s="3" t="s">
        <v>259</v>
      </c>
      <c r="E135" s="6">
        <v>9931.42</v>
      </c>
      <c r="G135" s="19">
        <v>0.5878</v>
      </c>
      <c r="I135" s="20">
        <f t="shared" si="5"/>
        <v>5837.688676</v>
      </c>
      <c r="K135" s="5">
        <f t="shared" si="6"/>
        <v>4093.7313240000003</v>
      </c>
      <c r="M135" s="14">
        <v>0.2432</v>
      </c>
      <c r="O135" s="5">
        <f t="shared" si="9"/>
        <v>995.5954579968001</v>
      </c>
      <c r="Q135" s="16">
        <f t="shared" si="7"/>
        <v>3098.1358660032</v>
      </c>
      <c r="S135" s="16">
        <f t="shared" si="8"/>
        <v>9931.42</v>
      </c>
    </row>
    <row r="136" spans="1:19" ht="11.25">
      <c r="A136" s="4" t="s">
        <v>131</v>
      </c>
      <c r="C136" s="3" t="s">
        <v>260</v>
      </c>
      <c r="E136" s="6">
        <v>442164.31</v>
      </c>
      <c r="G136" s="19">
        <v>0.5878</v>
      </c>
      <c r="I136" s="20">
        <f t="shared" si="5"/>
        <v>259904.181418</v>
      </c>
      <c r="K136" s="5">
        <f>E136-I136</f>
        <v>182260.128582</v>
      </c>
      <c r="M136" s="14">
        <v>0.3569</v>
      </c>
      <c r="O136" s="5">
        <f>K136*M136</f>
        <v>65048.6398909158</v>
      </c>
      <c r="Q136" s="16">
        <f>K136-O136</f>
        <v>117211.4886910842</v>
      </c>
      <c r="S136" s="16">
        <f>I136+O136+Q136</f>
        <v>442164.31</v>
      </c>
    </row>
    <row r="137" spans="1:19" ht="11.25">
      <c r="A137" s="4" t="s">
        <v>132</v>
      </c>
      <c r="C137" s="3" t="s">
        <v>261</v>
      </c>
      <c r="E137" s="6">
        <v>31228.37</v>
      </c>
      <c r="G137" s="19">
        <v>0.5878</v>
      </c>
      <c r="I137" s="20">
        <f t="shared" si="5"/>
        <v>18356.035885999998</v>
      </c>
      <c r="K137" s="5">
        <f>E137-I137</f>
        <v>12872.334114000001</v>
      </c>
      <c r="M137" s="14">
        <v>0.3843</v>
      </c>
      <c r="O137" s="5">
        <f>K137*M137</f>
        <v>4946.8380000102</v>
      </c>
      <c r="Q137" s="16">
        <f>K137-O137</f>
        <v>7925.496113989801</v>
      </c>
      <c r="S137" s="16">
        <f>I137+O137+Q137</f>
        <v>31228.37</v>
      </c>
    </row>
    <row r="138" spans="1:19" ht="11.25">
      <c r="A138" s="4" t="s">
        <v>133</v>
      </c>
      <c r="C138" s="3" t="s">
        <v>262</v>
      </c>
      <c r="E138" s="6">
        <v>13966.01</v>
      </c>
      <c r="G138" s="19">
        <v>0.5878</v>
      </c>
      <c r="I138" s="20">
        <f>E138*G138</f>
        <v>8209.220678</v>
      </c>
      <c r="K138" s="5">
        <f>E138-I138</f>
        <v>5756.7893220000005</v>
      </c>
      <c r="M138" s="14">
        <v>0.4553</v>
      </c>
      <c r="O138" s="5">
        <f>K138*M138</f>
        <v>2621.0661783066002</v>
      </c>
      <c r="Q138" s="16">
        <f>K138-O138</f>
        <v>3135.7231436934003</v>
      </c>
      <c r="S138" s="16">
        <f>I138+O138+Q138</f>
        <v>13966.01</v>
      </c>
    </row>
    <row r="139" spans="1:19" ht="11.25">
      <c r="A139" s="4" t="s">
        <v>134</v>
      </c>
      <c r="C139" s="3" t="s">
        <v>263</v>
      </c>
      <c r="E139" s="6">
        <v>71850.94</v>
      </c>
      <c r="G139" s="19">
        <v>0.5878</v>
      </c>
      <c r="I139" s="20">
        <f>E139*G139</f>
        <v>42233.982532</v>
      </c>
      <c r="K139" s="5">
        <f>E139-I139</f>
        <v>29616.957468</v>
      </c>
      <c r="M139" s="14">
        <v>0.4587</v>
      </c>
      <c r="O139" s="5">
        <f>K139*M139</f>
        <v>13585.298390571601</v>
      </c>
      <c r="Q139" s="16">
        <f>K139-O139</f>
        <v>16031.6590774284</v>
      </c>
      <c r="S139" s="16">
        <f>I139+O139+Q139</f>
        <v>71850.94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8451731.530000001</v>
      </c>
      <c r="G143" s="6"/>
      <c r="I143" s="18">
        <f>SUM(I9:I142)</f>
        <v>4967927.793334</v>
      </c>
      <c r="K143" s="5">
        <f>SUM(K9:K142)</f>
        <v>3483803.736666001</v>
      </c>
      <c r="O143" s="5">
        <f>SUM(O9:O142)</f>
        <v>1207562.3119166365</v>
      </c>
      <c r="Q143" s="16">
        <f>K143-O143</f>
        <v>2276241.424749364</v>
      </c>
      <c r="S143" s="16">
        <f>SUM(S9:S142)</f>
        <v>8451731.530000001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54" sqref="E15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0.4122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41441.44</v>
      </c>
      <c r="G9" s="19">
        <v>0.5878</v>
      </c>
      <c r="I9" s="20">
        <f>E9*G9</f>
        <v>24359.278432</v>
      </c>
      <c r="K9" s="5">
        <f>E9-I9</f>
        <v>17082.161568000003</v>
      </c>
      <c r="M9" s="14">
        <v>0.2332</v>
      </c>
      <c r="O9" s="5">
        <f>K9*M9</f>
        <v>3983.5600776576007</v>
      </c>
      <c r="Q9" s="16">
        <f>K9-O9</f>
        <v>13098.601490342402</v>
      </c>
      <c r="S9" s="16">
        <f>I9+O9+Q9</f>
        <v>41441.44</v>
      </c>
    </row>
    <row r="10" spans="1:19" ht="11.25">
      <c r="A10" s="4" t="s">
        <v>5</v>
      </c>
      <c r="C10" s="3" t="s">
        <v>135</v>
      </c>
      <c r="E10" s="6">
        <v>207299.63</v>
      </c>
      <c r="G10" s="19">
        <v>0.5878</v>
      </c>
      <c r="I10" s="20">
        <f aca="true" t="shared" si="0" ref="I10:I73">E10*G10</f>
        <v>121850.722514</v>
      </c>
      <c r="K10" s="5">
        <f aca="true" t="shared" si="1" ref="K10:K73">E10-I10</f>
        <v>85448.90748600001</v>
      </c>
      <c r="M10" s="14">
        <v>0.4474</v>
      </c>
      <c r="O10" s="5">
        <f>K10*M10</f>
        <v>38229.84120923641</v>
      </c>
      <c r="Q10" s="16">
        <f aca="true" t="shared" si="2" ref="Q10:Q73">K10-O10</f>
        <v>47219.0662767636</v>
      </c>
      <c r="S10" s="16">
        <f aca="true" t="shared" si="3" ref="S10:S73">I10+O10+Q10</f>
        <v>207299.63</v>
      </c>
    </row>
    <row r="11" spans="1:19" ht="11.25">
      <c r="A11" s="4" t="s">
        <v>6</v>
      </c>
      <c r="C11" s="3" t="s">
        <v>136</v>
      </c>
      <c r="E11" s="6">
        <v>25670.48</v>
      </c>
      <c r="G11" s="19">
        <v>0.5878</v>
      </c>
      <c r="I11" s="20">
        <f t="shared" si="0"/>
        <v>15089.108144</v>
      </c>
      <c r="K11" s="5">
        <f t="shared" si="1"/>
        <v>10581.371856</v>
      </c>
      <c r="M11" s="14">
        <v>0.1924</v>
      </c>
      <c r="O11" s="5">
        <f aca="true" t="shared" si="4" ref="O11:O74">K11*M11</f>
        <v>2035.8559450943999</v>
      </c>
      <c r="Q11" s="16">
        <f t="shared" si="2"/>
        <v>8545.5159109056</v>
      </c>
      <c r="S11" s="16">
        <f t="shared" si="3"/>
        <v>25670.48</v>
      </c>
    </row>
    <row r="12" spans="1:19" ht="11.25">
      <c r="A12" s="4" t="s">
        <v>7</v>
      </c>
      <c r="C12" s="3" t="s">
        <v>137</v>
      </c>
      <c r="E12" s="6">
        <v>18415.07</v>
      </c>
      <c r="G12" s="19">
        <v>0.5878</v>
      </c>
      <c r="I12" s="20">
        <f t="shared" si="0"/>
        <v>10824.378146</v>
      </c>
      <c r="K12" s="5">
        <f t="shared" si="1"/>
        <v>7590.691854000001</v>
      </c>
      <c r="M12" s="14">
        <v>0.3268</v>
      </c>
      <c r="O12" s="5">
        <f t="shared" si="4"/>
        <v>2480.6380978872</v>
      </c>
      <c r="Q12" s="16">
        <f t="shared" si="2"/>
        <v>5110.0537561128</v>
      </c>
      <c r="S12" s="16">
        <f t="shared" si="3"/>
        <v>18415.07</v>
      </c>
    </row>
    <row r="13" spans="1:19" ht="11.25">
      <c r="A13" s="4" t="s">
        <v>8</v>
      </c>
      <c r="C13" s="3" t="s">
        <v>138</v>
      </c>
      <c r="E13" s="6">
        <v>33797.4</v>
      </c>
      <c r="G13" s="19">
        <v>0.5878</v>
      </c>
      <c r="I13" s="20">
        <f t="shared" si="0"/>
        <v>19866.11172</v>
      </c>
      <c r="K13" s="5">
        <f t="shared" si="1"/>
        <v>13931.28828</v>
      </c>
      <c r="M13" s="14">
        <v>0.2722</v>
      </c>
      <c r="O13" s="5">
        <f t="shared" si="4"/>
        <v>3792.096669816</v>
      </c>
      <c r="Q13" s="16">
        <f t="shared" si="2"/>
        <v>10139.191610184</v>
      </c>
      <c r="S13" s="16">
        <f t="shared" si="3"/>
        <v>33797.4</v>
      </c>
    </row>
    <row r="14" spans="1:19" ht="11.25">
      <c r="A14" s="4" t="s">
        <v>9</v>
      </c>
      <c r="C14" s="3" t="s">
        <v>139</v>
      </c>
      <c r="E14" s="6">
        <v>18049.8</v>
      </c>
      <c r="G14" s="19">
        <v>0.5878</v>
      </c>
      <c r="I14" s="20">
        <f t="shared" si="0"/>
        <v>10609.67244</v>
      </c>
      <c r="K14" s="5">
        <f t="shared" si="1"/>
        <v>7440.127559999999</v>
      </c>
      <c r="M14" s="14">
        <v>0.2639</v>
      </c>
      <c r="O14" s="5">
        <f t="shared" si="4"/>
        <v>1963.449663084</v>
      </c>
      <c r="Q14" s="16">
        <f t="shared" si="2"/>
        <v>5476.677896915999</v>
      </c>
      <c r="S14" s="16">
        <f t="shared" si="3"/>
        <v>18049.8</v>
      </c>
    </row>
    <row r="15" spans="1:19" ht="11.25">
      <c r="A15" s="4" t="s">
        <v>10</v>
      </c>
      <c r="C15" s="3" t="s">
        <v>140</v>
      </c>
      <c r="E15" s="6">
        <v>131993.76</v>
      </c>
      <c r="G15" s="19">
        <v>0.5878</v>
      </c>
      <c r="I15" s="20">
        <f t="shared" si="0"/>
        <v>77585.932128</v>
      </c>
      <c r="K15" s="5">
        <f t="shared" si="1"/>
        <v>54407.82787200001</v>
      </c>
      <c r="M15" s="14">
        <v>0.4602</v>
      </c>
      <c r="O15" s="5">
        <f t="shared" si="4"/>
        <v>25038.482386694403</v>
      </c>
      <c r="Q15" s="16">
        <f t="shared" si="2"/>
        <v>29369.345485305606</v>
      </c>
      <c r="S15" s="16">
        <f t="shared" si="3"/>
        <v>131993.76</v>
      </c>
    </row>
    <row r="16" spans="1:19" ht="11.25">
      <c r="A16" s="4" t="s">
        <v>11</v>
      </c>
      <c r="C16" s="3" t="s">
        <v>141</v>
      </c>
      <c r="E16" s="6">
        <v>63632.54</v>
      </c>
      <c r="G16" s="19">
        <v>0.5878</v>
      </c>
      <c r="I16" s="20">
        <f t="shared" si="0"/>
        <v>37403.207012</v>
      </c>
      <c r="K16" s="5">
        <f t="shared" si="1"/>
        <v>26229.332988000002</v>
      </c>
      <c r="M16" s="14">
        <v>0.3302</v>
      </c>
      <c r="O16" s="5">
        <f t="shared" si="4"/>
        <v>8660.9257526376</v>
      </c>
      <c r="Q16" s="16">
        <f t="shared" si="2"/>
        <v>17568.4072353624</v>
      </c>
      <c r="S16" s="16">
        <f t="shared" si="3"/>
        <v>63632.54</v>
      </c>
    </row>
    <row r="17" spans="1:19" ht="11.25">
      <c r="A17" s="4" t="s">
        <v>12</v>
      </c>
      <c r="C17" s="3" t="s">
        <v>142</v>
      </c>
      <c r="E17" s="6"/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11165.64</v>
      </c>
      <c r="G18" s="19">
        <v>0.5878</v>
      </c>
      <c r="I18" s="20">
        <f t="shared" si="0"/>
        <v>6563.163192</v>
      </c>
      <c r="K18" s="5">
        <f t="shared" si="1"/>
        <v>4602.476807999999</v>
      </c>
      <c r="M18" s="14">
        <v>0.336</v>
      </c>
      <c r="O18" s="5">
        <f t="shared" si="4"/>
        <v>1546.432207488</v>
      </c>
      <c r="Q18" s="16">
        <f t="shared" si="2"/>
        <v>3056.0446005119993</v>
      </c>
      <c r="S18" s="16">
        <f t="shared" si="3"/>
        <v>11165.64</v>
      </c>
    </row>
    <row r="19" spans="1:19" ht="11.25">
      <c r="A19" s="4" t="s">
        <v>14</v>
      </c>
      <c r="C19" s="3" t="s">
        <v>144</v>
      </c>
      <c r="E19" s="6"/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77011.44</v>
      </c>
      <c r="G20" s="19">
        <v>0.5878</v>
      </c>
      <c r="I20" s="20">
        <f t="shared" si="0"/>
        <v>45267.324432</v>
      </c>
      <c r="K20" s="5">
        <f t="shared" si="1"/>
        <v>31744.115568</v>
      </c>
      <c r="M20" s="14">
        <v>0.3602</v>
      </c>
      <c r="O20" s="5">
        <f t="shared" si="4"/>
        <v>11434.2304275936</v>
      </c>
      <c r="Q20" s="16">
        <f t="shared" si="2"/>
        <v>20309.8851404064</v>
      </c>
      <c r="S20" s="16">
        <f t="shared" si="3"/>
        <v>77011.44</v>
      </c>
    </row>
    <row r="21" spans="1:19" ht="11.25">
      <c r="A21" s="4" t="s">
        <v>16</v>
      </c>
      <c r="C21" s="3" t="s">
        <v>146</v>
      </c>
      <c r="E21" s="6">
        <v>24545.96</v>
      </c>
      <c r="G21" s="19">
        <v>0.5878</v>
      </c>
      <c r="I21" s="20">
        <f t="shared" si="0"/>
        <v>14428.115287999999</v>
      </c>
      <c r="K21" s="5">
        <f t="shared" si="1"/>
        <v>10117.844712</v>
      </c>
      <c r="M21" s="14">
        <v>0.2439</v>
      </c>
      <c r="O21" s="5">
        <f t="shared" si="4"/>
        <v>2467.7423252568</v>
      </c>
      <c r="Q21" s="16">
        <f t="shared" si="2"/>
        <v>7650.1023867431995</v>
      </c>
      <c r="S21" s="16">
        <f t="shared" si="3"/>
        <v>24545.96</v>
      </c>
    </row>
    <row r="22" spans="1:19" ht="11.25">
      <c r="A22" s="4" t="s">
        <v>17</v>
      </c>
      <c r="C22" s="3" t="s">
        <v>147</v>
      </c>
      <c r="E22" s="6">
        <v>33857.84</v>
      </c>
      <c r="G22" s="19">
        <v>0.5878</v>
      </c>
      <c r="I22" s="20">
        <f t="shared" si="0"/>
        <v>19901.638351999998</v>
      </c>
      <c r="K22" s="5">
        <f t="shared" si="1"/>
        <v>13956.201647999998</v>
      </c>
      <c r="M22" s="14">
        <v>0.3156</v>
      </c>
      <c r="O22" s="5">
        <f t="shared" si="4"/>
        <v>4404.5772401088</v>
      </c>
      <c r="Q22" s="16">
        <f t="shared" si="2"/>
        <v>9551.624407891199</v>
      </c>
      <c r="S22" s="16">
        <f t="shared" si="3"/>
        <v>33857.84</v>
      </c>
    </row>
    <row r="23" spans="1:19" ht="11.25">
      <c r="A23" s="4" t="s">
        <v>18</v>
      </c>
      <c r="C23" s="3" t="s">
        <v>148</v>
      </c>
      <c r="E23" s="6">
        <v>3695.2</v>
      </c>
      <c r="G23" s="19">
        <v>0.5878</v>
      </c>
      <c r="I23" s="20">
        <f t="shared" si="0"/>
        <v>2172.03856</v>
      </c>
      <c r="K23" s="5">
        <f t="shared" si="1"/>
        <v>1523.1614399999999</v>
      </c>
      <c r="M23" s="14">
        <v>0.2023</v>
      </c>
      <c r="O23" s="5">
        <f t="shared" si="4"/>
        <v>308.135559312</v>
      </c>
      <c r="Q23" s="16">
        <f t="shared" si="2"/>
        <v>1215.025880688</v>
      </c>
      <c r="S23" s="16">
        <f t="shared" si="3"/>
        <v>3695.2</v>
      </c>
    </row>
    <row r="24" spans="1:19" ht="11.25">
      <c r="A24" s="4" t="s">
        <v>19</v>
      </c>
      <c r="C24" s="3" t="s">
        <v>149</v>
      </c>
      <c r="E24" s="6">
        <v>65033.79</v>
      </c>
      <c r="G24" s="19">
        <v>0.5878</v>
      </c>
      <c r="I24" s="20">
        <f t="shared" si="0"/>
        <v>38226.861762</v>
      </c>
      <c r="K24" s="5">
        <f t="shared" si="1"/>
        <v>26806.928238</v>
      </c>
      <c r="M24" s="14">
        <v>0.3107</v>
      </c>
      <c r="O24" s="5">
        <f t="shared" si="4"/>
        <v>8328.9126035466</v>
      </c>
      <c r="Q24" s="16">
        <f t="shared" si="2"/>
        <v>18478.0156344534</v>
      </c>
      <c r="S24" s="16">
        <f t="shared" si="3"/>
        <v>65033.79000000001</v>
      </c>
    </row>
    <row r="25" spans="1:19" ht="11.25">
      <c r="A25" s="4" t="s">
        <v>20</v>
      </c>
      <c r="C25" s="3" t="s">
        <v>150</v>
      </c>
      <c r="E25" s="6">
        <v>28564.09</v>
      </c>
      <c r="G25" s="19">
        <v>0.5878</v>
      </c>
      <c r="I25" s="20">
        <f t="shared" si="0"/>
        <v>16789.972102</v>
      </c>
      <c r="K25" s="5">
        <f t="shared" si="1"/>
        <v>11774.117898</v>
      </c>
      <c r="M25" s="14">
        <v>0.3308</v>
      </c>
      <c r="O25" s="5">
        <f t="shared" si="4"/>
        <v>3894.8782006584</v>
      </c>
      <c r="Q25" s="16">
        <f t="shared" si="2"/>
        <v>7879.2396973416</v>
      </c>
      <c r="S25" s="16">
        <f t="shared" si="3"/>
        <v>28564.09</v>
      </c>
    </row>
    <row r="26" spans="1:19" ht="11.25">
      <c r="A26" s="4" t="s">
        <v>21</v>
      </c>
      <c r="C26" s="3" t="s">
        <v>151</v>
      </c>
      <c r="E26" s="6">
        <v>12835.24</v>
      </c>
      <c r="G26" s="19">
        <v>0.5878</v>
      </c>
      <c r="I26" s="20">
        <f t="shared" si="0"/>
        <v>7544.554072</v>
      </c>
      <c r="K26" s="5">
        <f t="shared" si="1"/>
        <v>5290.685928</v>
      </c>
      <c r="M26" s="14">
        <v>0.291</v>
      </c>
      <c r="O26" s="5">
        <f t="shared" si="4"/>
        <v>1539.5896050479998</v>
      </c>
      <c r="Q26" s="16">
        <f t="shared" si="2"/>
        <v>3751.0963229520003</v>
      </c>
      <c r="S26" s="16">
        <f t="shared" si="3"/>
        <v>12835.24</v>
      </c>
    </row>
    <row r="27" spans="1:19" ht="11.25">
      <c r="A27" s="4" t="s">
        <v>22</v>
      </c>
      <c r="C27" s="3" t="s">
        <v>152</v>
      </c>
      <c r="E27" s="6">
        <v>9045.5</v>
      </c>
      <c r="G27" s="19">
        <v>0.5878</v>
      </c>
      <c r="I27" s="20">
        <f t="shared" si="0"/>
        <v>5316.9448999999995</v>
      </c>
      <c r="K27" s="5">
        <f t="shared" si="1"/>
        <v>3728.5551000000005</v>
      </c>
      <c r="M27" s="14">
        <v>0.3131</v>
      </c>
      <c r="O27" s="5">
        <f t="shared" si="4"/>
        <v>1167.4106018100001</v>
      </c>
      <c r="Q27" s="16">
        <f t="shared" si="2"/>
        <v>2561.1444981900004</v>
      </c>
      <c r="S27" s="16">
        <f t="shared" si="3"/>
        <v>9045.5</v>
      </c>
    </row>
    <row r="28" spans="1:19" ht="11.25">
      <c r="A28" s="4" t="s">
        <v>23</v>
      </c>
      <c r="C28" s="3" t="s">
        <v>153</v>
      </c>
      <c r="E28" s="6">
        <v>70036.9</v>
      </c>
      <c r="G28" s="19">
        <v>0.5878</v>
      </c>
      <c r="I28" s="20">
        <f t="shared" si="0"/>
        <v>41167.68981999999</v>
      </c>
      <c r="K28" s="5">
        <f t="shared" si="1"/>
        <v>28869.210180000002</v>
      </c>
      <c r="M28" s="14">
        <v>0.2204</v>
      </c>
      <c r="O28" s="5">
        <f t="shared" si="4"/>
        <v>6362.773923672001</v>
      </c>
      <c r="Q28" s="16">
        <f t="shared" si="2"/>
        <v>22506.436256328</v>
      </c>
      <c r="S28" s="16">
        <f t="shared" si="3"/>
        <v>70036.9</v>
      </c>
    </row>
    <row r="29" spans="1:19" ht="11.25">
      <c r="A29" s="4" t="s">
        <v>24</v>
      </c>
      <c r="C29" s="3" t="s">
        <v>154</v>
      </c>
      <c r="E29" s="6">
        <v>256159.16</v>
      </c>
      <c r="G29" s="19">
        <v>0.5878</v>
      </c>
      <c r="I29" s="20">
        <f t="shared" si="0"/>
        <v>150570.354248</v>
      </c>
      <c r="K29" s="5">
        <f t="shared" si="1"/>
        <v>105588.80575200001</v>
      </c>
      <c r="M29" s="14">
        <v>0.3853</v>
      </c>
      <c r="O29" s="5">
        <f t="shared" si="4"/>
        <v>40683.3668562456</v>
      </c>
      <c r="Q29" s="16">
        <f t="shared" si="2"/>
        <v>64905.438895754414</v>
      </c>
      <c r="S29" s="16">
        <f t="shared" si="3"/>
        <v>256159.15999999997</v>
      </c>
    </row>
    <row r="30" spans="1:19" ht="11.25">
      <c r="A30" s="4" t="s">
        <v>25</v>
      </c>
      <c r="C30" s="3" t="s">
        <v>155</v>
      </c>
      <c r="E30" s="6"/>
      <c r="G30" s="19">
        <v>0.5878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38067.5</v>
      </c>
      <c r="G31" s="19">
        <v>0.5878</v>
      </c>
      <c r="I31" s="20">
        <f t="shared" si="0"/>
        <v>22376.0765</v>
      </c>
      <c r="K31" s="5">
        <f t="shared" si="1"/>
        <v>15691.4235</v>
      </c>
      <c r="M31" s="14">
        <v>0.2901</v>
      </c>
      <c r="O31" s="5">
        <f t="shared" si="4"/>
        <v>4552.08195735</v>
      </c>
      <c r="Q31" s="16">
        <f t="shared" si="2"/>
        <v>11139.34154265</v>
      </c>
      <c r="S31" s="16">
        <f t="shared" si="3"/>
        <v>38067.5</v>
      </c>
    </row>
    <row r="32" spans="1:19" ht="11.25">
      <c r="A32" s="4" t="s">
        <v>27</v>
      </c>
      <c r="C32" s="3" t="s">
        <v>157</v>
      </c>
      <c r="E32" s="6">
        <v>196104.09</v>
      </c>
      <c r="G32" s="19">
        <v>0.5878</v>
      </c>
      <c r="I32" s="20">
        <f t="shared" si="0"/>
        <v>115269.984102</v>
      </c>
      <c r="K32" s="5">
        <f t="shared" si="1"/>
        <v>80834.105898</v>
      </c>
      <c r="M32" s="14">
        <v>0.3767</v>
      </c>
      <c r="O32" s="5">
        <f t="shared" si="4"/>
        <v>30450.207691776595</v>
      </c>
      <c r="Q32" s="16">
        <f t="shared" si="2"/>
        <v>50383.8982062234</v>
      </c>
      <c r="S32" s="16">
        <f t="shared" si="3"/>
        <v>196104.08999999997</v>
      </c>
    </row>
    <row r="33" spans="1:19" ht="11.25">
      <c r="A33" s="4" t="s">
        <v>28</v>
      </c>
      <c r="C33" s="3" t="s">
        <v>158</v>
      </c>
      <c r="E33" s="6">
        <v>20177.24</v>
      </c>
      <c r="G33" s="19">
        <v>0.5878</v>
      </c>
      <c r="I33" s="20">
        <f t="shared" si="0"/>
        <v>11860.181672</v>
      </c>
      <c r="K33" s="5">
        <f t="shared" si="1"/>
        <v>8317.058328000001</v>
      </c>
      <c r="M33" s="14">
        <v>0.304</v>
      </c>
      <c r="O33" s="5">
        <f t="shared" si="4"/>
        <v>2528.385731712</v>
      </c>
      <c r="Q33" s="16">
        <f t="shared" si="2"/>
        <v>5788.672596288001</v>
      </c>
      <c r="S33" s="16">
        <f t="shared" si="3"/>
        <v>20177.24</v>
      </c>
    </row>
    <row r="34" spans="1:19" ht="11.25">
      <c r="A34" s="4" t="s">
        <v>29</v>
      </c>
      <c r="C34" s="3" t="s">
        <v>159</v>
      </c>
      <c r="E34" s="6">
        <v>11025.2</v>
      </c>
      <c r="G34" s="19">
        <v>0.5878</v>
      </c>
      <c r="I34" s="20">
        <f t="shared" si="0"/>
        <v>6480.6125600000005</v>
      </c>
      <c r="K34" s="5">
        <f t="shared" si="1"/>
        <v>4544.58744</v>
      </c>
      <c r="M34" s="14">
        <v>0.3042</v>
      </c>
      <c r="O34" s="5">
        <f t="shared" si="4"/>
        <v>1382.4634992480003</v>
      </c>
      <c r="Q34" s="16">
        <f t="shared" si="2"/>
        <v>3162.1239407519997</v>
      </c>
      <c r="S34" s="16">
        <f t="shared" si="3"/>
        <v>11025.2</v>
      </c>
    </row>
    <row r="35" spans="1:19" ht="11.25">
      <c r="A35" s="4" t="s">
        <v>30</v>
      </c>
      <c r="C35" s="3" t="s">
        <v>160</v>
      </c>
      <c r="E35" s="6">
        <v>56308.57</v>
      </c>
      <c r="G35" s="19">
        <v>0.5878</v>
      </c>
      <c r="I35" s="20">
        <f t="shared" si="0"/>
        <v>33098.177446</v>
      </c>
      <c r="K35" s="5">
        <f t="shared" si="1"/>
        <v>23210.392554</v>
      </c>
      <c r="M35" s="14">
        <v>0.3358</v>
      </c>
      <c r="O35" s="5">
        <f t="shared" si="4"/>
        <v>7794.049819633199</v>
      </c>
      <c r="Q35" s="16">
        <f t="shared" si="2"/>
        <v>15416.342734366799</v>
      </c>
      <c r="S35" s="16">
        <f t="shared" si="3"/>
        <v>56308.57</v>
      </c>
    </row>
    <row r="36" spans="1:19" ht="11.25">
      <c r="A36" s="4" t="s">
        <v>31</v>
      </c>
      <c r="C36" s="3" t="s">
        <v>161</v>
      </c>
      <c r="E36" s="6">
        <v>24552.31</v>
      </c>
      <c r="G36" s="19">
        <v>0.5878</v>
      </c>
      <c r="I36" s="20">
        <f t="shared" si="0"/>
        <v>14431.847818</v>
      </c>
      <c r="K36" s="5">
        <f t="shared" si="1"/>
        <v>10120.462182000001</v>
      </c>
      <c r="M36" s="14">
        <v>0.3853</v>
      </c>
      <c r="O36" s="5">
        <f t="shared" si="4"/>
        <v>3899.4140787246</v>
      </c>
      <c r="Q36" s="16">
        <f t="shared" si="2"/>
        <v>6221.048103275401</v>
      </c>
      <c r="S36" s="16">
        <f t="shared" si="3"/>
        <v>24552.310000000005</v>
      </c>
    </row>
    <row r="37" spans="1:19" ht="11.25">
      <c r="A37" s="4" t="s">
        <v>32</v>
      </c>
      <c r="C37" s="3" t="s">
        <v>162</v>
      </c>
      <c r="E37" s="6">
        <v>590854.96</v>
      </c>
      <c r="G37" s="19">
        <v>0.5878</v>
      </c>
      <c r="I37" s="20">
        <f t="shared" si="0"/>
        <v>347304.545488</v>
      </c>
      <c r="K37" s="5">
        <f t="shared" si="1"/>
        <v>243550.414512</v>
      </c>
      <c r="M37" s="14">
        <v>0.4611</v>
      </c>
      <c r="O37" s="5">
        <f t="shared" si="4"/>
        <v>112301.0961314832</v>
      </c>
      <c r="Q37" s="16">
        <f t="shared" si="2"/>
        <v>131249.31838051678</v>
      </c>
      <c r="S37" s="16">
        <f t="shared" si="3"/>
        <v>590854.96</v>
      </c>
    </row>
    <row r="38" spans="1:19" ht="11.25">
      <c r="A38" s="4" t="s">
        <v>33</v>
      </c>
      <c r="C38" s="3" t="s">
        <v>163</v>
      </c>
      <c r="E38" s="6">
        <v>25651.24</v>
      </c>
      <c r="G38" s="19">
        <v>0.5878</v>
      </c>
      <c r="I38" s="20">
        <f t="shared" si="0"/>
        <v>15077.798872000001</v>
      </c>
      <c r="K38" s="5">
        <f t="shared" si="1"/>
        <v>10573.441128</v>
      </c>
      <c r="M38" s="14">
        <v>0.4584</v>
      </c>
      <c r="O38" s="5">
        <f t="shared" si="4"/>
        <v>4846.8654130752</v>
      </c>
      <c r="Q38" s="16">
        <f t="shared" si="2"/>
        <v>5726.5757149248</v>
      </c>
      <c r="S38" s="16">
        <f t="shared" si="3"/>
        <v>25651.240000000005</v>
      </c>
    </row>
    <row r="39" spans="1:19" ht="11.25">
      <c r="A39" s="4" t="s">
        <v>34</v>
      </c>
      <c r="C39" s="3" t="s">
        <v>164</v>
      </c>
      <c r="E39" s="6">
        <v>13488.24</v>
      </c>
      <c r="G39" s="19">
        <v>0.5878</v>
      </c>
      <c r="I39" s="20">
        <f t="shared" si="0"/>
        <v>7928.387471999999</v>
      </c>
      <c r="K39" s="5">
        <f t="shared" si="1"/>
        <v>5559.852528</v>
      </c>
      <c r="M39" s="14">
        <v>0.2324</v>
      </c>
      <c r="O39" s="5">
        <f t="shared" si="4"/>
        <v>1292.1097275072</v>
      </c>
      <c r="Q39" s="16">
        <f t="shared" si="2"/>
        <v>4267.742800492801</v>
      </c>
      <c r="S39" s="16">
        <f t="shared" si="3"/>
        <v>13488.24</v>
      </c>
    </row>
    <row r="40" spans="1:19" ht="11.25">
      <c r="A40" s="4" t="s">
        <v>35</v>
      </c>
      <c r="C40" s="3" t="s">
        <v>165</v>
      </c>
      <c r="E40" s="6">
        <v>35876.63</v>
      </c>
      <c r="G40" s="19">
        <v>0.5878</v>
      </c>
      <c r="I40" s="20">
        <f t="shared" si="0"/>
        <v>21088.283113999998</v>
      </c>
      <c r="K40" s="5">
        <f t="shared" si="1"/>
        <v>14788.346886</v>
      </c>
      <c r="M40" s="14">
        <v>0.3811</v>
      </c>
      <c r="O40" s="5">
        <f t="shared" si="4"/>
        <v>5635.8389982546</v>
      </c>
      <c r="Q40" s="16">
        <f t="shared" si="2"/>
        <v>9152.5078877454</v>
      </c>
      <c r="S40" s="16">
        <f t="shared" si="3"/>
        <v>35876.63</v>
      </c>
    </row>
    <row r="41" spans="1:19" ht="11.25">
      <c r="A41" s="4" t="s">
        <v>36</v>
      </c>
      <c r="C41" s="3" t="s">
        <v>166</v>
      </c>
      <c r="E41" s="6">
        <v>92675.8</v>
      </c>
      <c r="G41" s="19">
        <v>0.5878</v>
      </c>
      <c r="I41" s="20">
        <f t="shared" si="0"/>
        <v>54474.83524</v>
      </c>
      <c r="K41" s="5">
        <f t="shared" si="1"/>
        <v>38200.96476</v>
      </c>
      <c r="M41" s="14">
        <v>0.283</v>
      </c>
      <c r="O41" s="5">
        <f t="shared" si="4"/>
        <v>10810.87302708</v>
      </c>
      <c r="Q41" s="16">
        <f t="shared" si="2"/>
        <v>27390.091732920002</v>
      </c>
      <c r="S41" s="16">
        <f t="shared" si="3"/>
        <v>92675.8</v>
      </c>
    </row>
    <row r="42" spans="1:19" ht="11.25">
      <c r="A42" s="4" t="s">
        <v>37</v>
      </c>
      <c r="C42" s="3" t="s">
        <v>167</v>
      </c>
      <c r="E42" s="6">
        <v>21922.43</v>
      </c>
      <c r="G42" s="19">
        <v>0.5878</v>
      </c>
      <c r="I42" s="20">
        <f t="shared" si="0"/>
        <v>12886.004354</v>
      </c>
      <c r="K42" s="5">
        <f t="shared" si="1"/>
        <v>9036.425646</v>
      </c>
      <c r="M42" s="14">
        <v>0.4348</v>
      </c>
      <c r="O42" s="5">
        <f t="shared" si="4"/>
        <v>3929.0378708808003</v>
      </c>
      <c r="Q42" s="16">
        <f t="shared" si="2"/>
        <v>5107.387775119199</v>
      </c>
      <c r="S42" s="16">
        <f t="shared" si="3"/>
        <v>21922.43</v>
      </c>
    </row>
    <row r="43" spans="1:19" ht="11.25">
      <c r="A43" s="4" t="s">
        <v>38</v>
      </c>
      <c r="C43" s="3" t="s">
        <v>168</v>
      </c>
      <c r="E43" s="6">
        <v>10741.38</v>
      </c>
      <c r="G43" s="19">
        <v>0.5878</v>
      </c>
      <c r="I43" s="20">
        <f t="shared" si="0"/>
        <v>6313.7831639999995</v>
      </c>
      <c r="K43" s="5">
        <f t="shared" si="1"/>
        <v>4427.596836</v>
      </c>
      <c r="M43" s="14">
        <v>0.2898</v>
      </c>
      <c r="O43" s="5">
        <f t="shared" si="4"/>
        <v>1283.1175630727998</v>
      </c>
      <c r="Q43" s="16">
        <f t="shared" si="2"/>
        <v>3144.4792729272</v>
      </c>
      <c r="S43" s="16">
        <f t="shared" si="3"/>
        <v>10741.38</v>
      </c>
    </row>
    <row r="44" spans="1:19" ht="11.25">
      <c r="A44" s="4" t="s">
        <v>39</v>
      </c>
      <c r="C44" s="3" t="s">
        <v>169</v>
      </c>
      <c r="E44" s="6">
        <v>42097.22</v>
      </c>
      <c r="G44" s="19">
        <v>0.5878</v>
      </c>
      <c r="I44" s="20">
        <f t="shared" si="0"/>
        <v>24744.745916</v>
      </c>
      <c r="K44" s="5">
        <f t="shared" si="1"/>
        <v>17352.474084</v>
      </c>
      <c r="M44" s="14">
        <v>0.3687</v>
      </c>
      <c r="O44" s="5">
        <f t="shared" si="4"/>
        <v>6397.857194770801</v>
      </c>
      <c r="Q44" s="16">
        <f t="shared" si="2"/>
        <v>10954.6168892292</v>
      </c>
      <c r="S44" s="16">
        <f t="shared" si="3"/>
        <v>42097.22</v>
      </c>
    </row>
    <row r="45" spans="1:19" ht="11.25">
      <c r="A45" s="4" t="s">
        <v>40</v>
      </c>
      <c r="C45" s="3" t="s">
        <v>170</v>
      </c>
      <c r="E45" s="6"/>
      <c r="G45" s="19">
        <v>0.5878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653</v>
      </c>
      <c r="G46" s="19">
        <v>0.5878</v>
      </c>
      <c r="I46" s="20">
        <f t="shared" si="0"/>
        <v>383.8334</v>
      </c>
      <c r="K46" s="5">
        <f t="shared" si="1"/>
        <v>269.1666</v>
      </c>
      <c r="M46" s="14">
        <v>0.2109</v>
      </c>
      <c r="O46" s="5">
        <f t="shared" si="4"/>
        <v>56.767235940000006</v>
      </c>
      <c r="Q46" s="16">
        <f t="shared" si="2"/>
        <v>212.39936406</v>
      </c>
      <c r="S46" s="16">
        <f t="shared" si="3"/>
        <v>653</v>
      </c>
    </row>
    <row r="47" spans="1:19" ht="11.25">
      <c r="A47" s="4" t="s">
        <v>42</v>
      </c>
      <c r="C47" s="3" t="s">
        <v>172</v>
      </c>
      <c r="E47" s="6">
        <v>56941.51</v>
      </c>
      <c r="G47" s="19">
        <v>0.5878</v>
      </c>
      <c r="I47" s="20">
        <f t="shared" si="0"/>
        <v>33470.219578000004</v>
      </c>
      <c r="K47" s="5">
        <f t="shared" si="1"/>
        <v>23471.290422</v>
      </c>
      <c r="M47" s="14">
        <v>0.3471</v>
      </c>
      <c r="O47" s="5">
        <f t="shared" si="4"/>
        <v>8146.8849054761995</v>
      </c>
      <c r="Q47" s="16">
        <f t="shared" si="2"/>
        <v>15324.405516523799</v>
      </c>
      <c r="S47" s="16">
        <f t="shared" si="3"/>
        <v>56941.509999999995</v>
      </c>
    </row>
    <row r="48" spans="1:19" ht="11.25">
      <c r="A48" s="4" t="s">
        <v>43</v>
      </c>
      <c r="C48" s="3" t="s">
        <v>173</v>
      </c>
      <c r="E48" s="6">
        <v>6571.36</v>
      </c>
      <c r="G48" s="19">
        <v>0.5878</v>
      </c>
      <c r="I48" s="20">
        <f t="shared" si="0"/>
        <v>3862.645408</v>
      </c>
      <c r="K48" s="5">
        <f t="shared" si="1"/>
        <v>2708.714592</v>
      </c>
      <c r="M48" s="14">
        <v>0.2266</v>
      </c>
      <c r="O48" s="5">
        <f t="shared" si="4"/>
        <v>613.7947265472</v>
      </c>
      <c r="Q48" s="16">
        <f t="shared" si="2"/>
        <v>2094.9198654528</v>
      </c>
      <c r="S48" s="16">
        <f t="shared" si="3"/>
        <v>6571.36</v>
      </c>
    </row>
    <row r="49" spans="1:19" ht="11.25">
      <c r="A49" s="4" t="s">
        <v>44</v>
      </c>
      <c r="C49" s="3" t="s">
        <v>174</v>
      </c>
      <c r="E49" s="6">
        <v>30970.07</v>
      </c>
      <c r="G49" s="19">
        <v>0.5878</v>
      </c>
      <c r="I49" s="20">
        <f t="shared" si="0"/>
        <v>18204.207146</v>
      </c>
      <c r="K49" s="5">
        <f t="shared" si="1"/>
        <v>12765.862853999999</v>
      </c>
      <c r="M49" s="14">
        <v>0.2335</v>
      </c>
      <c r="O49" s="5">
        <f t="shared" si="4"/>
        <v>2980.828976409</v>
      </c>
      <c r="Q49" s="16">
        <f t="shared" si="2"/>
        <v>9785.033877590999</v>
      </c>
      <c r="S49" s="16">
        <f t="shared" si="3"/>
        <v>30970.07</v>
      </c>
    </row>
    <row r="50" spans="1:19" ht="11.25">
      <c r="A50" s="4" t="s">
        <v>45</v>
      </c>
      <c r="C50" s="3" t="s">
        <v>175</v>
      </c>
      <c r="E50" s="6">
        <v>93866.83</v>
      </c>
      <c r="G50" s="19">
        <v>0.5878</v>
      </c>
      <c r="I50" s="20">
        <f t="shared" si="0"/>
        <v>55174.922674</v>
      </c>
      <c r="K50" s="5">
        <f t="shared" si="1"/>
        <v>38691.907326</v>
      </c>
      <c r="M50" s="14">
        <v>0.4444</v>
      </c>
      <c r="O50" s="5">
        <f t="shared" si="4"/>
        <v>17194.6836156744</v>
      </c>
      <c r="Q50" s="16">
        <f t="shared" si="2"/>
        <v>21497.2237103256</v>
      </c>
      <c r="S50" s="16">
        <f t="shared" si="3"/>
        <v>93866.83</v>
      </c>
    </row>
    <row r="51" spans="1:19" ht="11.25">
      <c r="A51" s="4" t="s">
        <v>46</v>
      </c>
      <c r="C51" s="3" t="s">
        <v>176</v>
      </c>
      <c r="E51" s="6">
        <v>142631.61</v>
      </c>
      <c r="G51" s="19">
        <v>0.5878</v>
      </c>
      <c r="I51" s="20">
        <f t="shared" si="0"/>
        <v>83838.86035799999</v>
      </c>
      <c r="K51" s="5">
        <f t="shared" si="1"/>
        <v>58792.749641999995</v>
      </c>
      <c r="M51" s="14">
        <v>0.3755</v>
      </c>
      <c r="O51" s="5">
        <f t="shared" si="4"/>
        <v>22076.677490570997</v>
      </c>
      <c r="Q51" s="16">
        <f t="shared" si="2"/>
        <v>36716.072151429</v>
      </c>
      <c r="S51" s="16">
        <f t="shared" si="3"/>
        <v>142631.61</v>
      </c>
    </row>
    <row r="52" spans="1:19" ht="11.25">
      <c r="A52" s="4" t="s">
        <v>47</v>
      </c>
      <c r="C52" s="3" t="s">
        <v>177</v>
      </c>
      <c r="E52" s="6">
        <v>19819.88</v>
      </c>
      <c r="G52" s="19">
        <v>0.5878</v>
      </c>
      <c r="I52" s="20">
        <f t="shared" si="0"/>
        <v>11650.125464</v>
      </c>
      <c r="K52" s="5">
        <f t="shared" si="1"/>
        <v>8169.754536</v>
      </c>
      <c r="M52" s="14">
        <v>0.2786</v>
      </c>
      <c r="O52" s="5">
        <f t="shared" si="4"/>
        <v>2276.0936137296003</v>
      </c>
      <c r="Q52" s="16">
        <f t="shared" si="2"/>
        <v>5893.6609222704</v>
      </c>
      <c r="S52" s="16">
        <f t="shared" si="3"/>
        <v>19819.88</v>
      </c>
    </row>
    <row r="53" spans="1:19" ht="11.25">
      <c r="A53" s="4" t="s">
        <v>48</v>
      </c>
      <c r="C53" s="3" t="s">
        <v>178</v>
      </c>
      <c r="E53" s="6"/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20742.22</v>
      </c>
      <c r="G54" s="19">
        <v>0.5878</v>
      </c>
      <c r="I54" s="20">
        <f t="shared" si="0"/>
        <v>12192.276916</v>
      </c>
      <c r="K54" s="5">
        <f t="shared" si="1"/>
        <v>8549.943084</v>
      </c>
      <c r="M54" s="14">
        <v>0.3613</v>
      </c>
      <c r="O54" s="5">
        <f t="shared" si="4"/>
        <v>3089.0944362492</v>
      </c>
      <c r="Q54" s="16">
        <f t="shared" si="2"/>
        <v>5460.8486477508</v>
      </c>
      <c r="S54" s="16">
        <f t="shared" si="3"/>
        <v>20742.22</v>
      </c>
    </row>
    <row r="55" spans="1:19" ht="11.25">
      <c r="A55" s="4" t="s">
        <v>50</v>
      </c>
      <c r="C55" s="3" t="s">
        <v>180</v>
      </c>
      <c r="E55" s="6">
        <v>25763</v>
      </c>
      <c r="G55" s="19">
        <v>0.5878</v>
      </c>
      <c r="I55" s="20">
        <f t="shared" si="0"/>
        <v>15143.491399999999</v>
      </c>
      <c r="K55" s="5">
        <f t="shared" si="1"/>
        <v>10619.508600000001</v>
      </c>
      <c r="M55" s="14">
        <v>0.4483</v>
      </c>
      <c r="O55" s="5">
        <f t="shared" si="4"/>
        <v>4760.72570538</v>
      </c>
      <c r="Q55" s="16">
        <f t="shared" si="2"/>
        <v>5858.782894620001</v>
      </c>
      <c r="S55" s="16">
        <f t="shared" si="3"/>
        <v>25763</v>
      </c>
    </row>
    <row r="56" spans="1:19" ht="11.25">
      <c r="A56" s="4" t="s">
        <v>51</v>
      </c>
      <c r="C56" s="3" t="s">
        <v>181</v>
      </c>
      <c r="E56" s="6">
        <v>12835.24</v>
      </c>
      <c r="G56" s="19">
        <v>0.5878</v>
      </c>
      <c r="I56" s="20">
        <f t="shared" si="0"/>
        <v>7544.554072</v>
      </c>
      <c r="K56" s="5">
        <f t="shared" si="1"/>
        <v>5290.685928</v>
      </c>
      <c r="M56" s="14">
        <v>0.3144</v>
      </c>
      <c r="O56" s="5">
        <f t="shared" si="4"/>
        <v>1663.3916557632</v>
      </c>
      <c r="Q56" s="16">
        <f t="shared" si="2"/>
        <v>3627.2942722367998</v>
      </c>
      <c r="S56" s="16">
        <f t="shared" si="3"/>
        <v>12835.239999999998</v>
      </c>
    </row>
    <row r="57" spans="1:19" ht="11.25">
      <c r="A57" s="4" t="s">
        <v>52</v>
      </c>
      <c r="C57" s="3" t="s">
        <v>182</v>
      </c>
      <c r="E57" s="6">
        <v>46212.13</v>
      </c>
      <c r="G57" s="19">
        <v>0.5878</v>
      </c>
      <c r="I57" s="20">
        <f t="shared" si="0"/>
        <v>27163.490014</v>
      </c>
      <c r="K57" s="5">
        <f t="shared" si="1"/>
        <v>19048.639986</v>
      </c>
      <c r="M57" s="14">
        <v>0.3627</v>
      </c>
      <c r="O57" s="5">
        <f t="shared" si="4"/>
        <v>6908.9417229222</v>
      </c>
      <c r="Q57" s="16">
        <f t="shared" si="2"/>
        <v>12139.698263077798</v>
      </c>
      <c r="S57" s="16">
        <f t="shared" si="3"/>
        <v>46212.13</v>
      </c>
    </row>
    <row r="58" spans="1:19" ht="11.25">
      <c r="A58" s="4" t="s">
        <v>53</v>
      </c>
      <c r="C58" s="3" t="s">
        <v>183</v>
      </c>
      <c r="E58" s="6">
        <v>979.5</v>
      </c>
      <c r="G58" s="19">
        <v>0.5878</v>
      </c>
      <c r="I58" s="20">
        <f t="shared" si="0"/>
        <v>575.7501</v>
      </c>
      <c r="K58" s="5">
        <f t="shared" si="1"/>
        <v>403.7499</v>
      </c>
      <c r="M58" s="14">
        <v>0.3853</v>
      </c>
      <c r="O58" s="5">
        <f t="shared" si="4"/>
        <v>155.56483647</v>
      </c>
      <c r="Q58" s="16">
        <f t="shared" si="2"/>
        <v>248.18506353000004</v>
      </c>
      <c r="S58" s="16">
        <f t="shared" si="3"/>
        <v>979.5</v>
      </c>
    </row>
    <row r="59" spans="1:19" ht="11.25">
      <c r="A59" s="4" t="s">
        <v>54</v>
      </c>
      <c r="C59" s="3" t="s">
        <v>184</v>
      </c>
      <c r="E59" s="6">
        <v>9936.96</v>
      </c>
      <c r="G59" s="19">
        <v>0.5878</v>
      </c>
      <c r="I59" s="20">
        <f t="shared" si="0"/>
        <v>5840.9450879999995</v>
      </c>
      <c r="K59" s="5">
        <f t="shared" si="1"/>
        <v>4096.014912</v>
      </c>
      <c r="M59" s="14">
        <v>0.4391</v>
      </c>
      <c r="O59" s="5">
        <f t="shared" si="4"/>
        <v>1798.5601478591998</v>
      </c>
      <c r="Q59" s="16">
        <f t="shared" si="2"/>
        <v>2297.4547641408</v>
      </c>
      <c r="S59" s="16">
        <f t="shared" si="3"/>
        <v>9936.96</v>
      </c>
    </row>
    <row r="60" spans="1:19" ht="11.25">
      <c r="A60" s="4" t="s">
        <v>55</v>
      </c>
      <c r="C60" s="3" t="s">
        <v>185</v>
      </c>
      <c r="E60" s="6">
        <v>61450.06</v>
      </c>
      <c r="G60" s="19">
        <v>0.5878</v>
      </c>
      <c r="I60" s="20">
        <f t="shared" si="0"/>
        <v>36120.345268</v>
      </c>
      <c r="K60" s="5">
        <f t="shared" si="1"/>
        <v>25329.714732</v>
      </c>
      <c r="M60" s="14">
        <v>0.2245</v>
      </c>
      <c r="O60" s="5">
        <f t="shared" si="4"/>
        <v>5686.520957334</v>
      </c>
      <c r="Q60" s="16">
        <f t="shared" si="2"/>
        <v>19643.193774666</v>
      </c>
      <c r="S60" s="16">
        <f t="shared" si="3"/>
        <v>61450.06</v>
      </c>
    </row>
    <row r="61" spans="1:19" ht="11.25">
      <c r="A61" s="4" t="s">
        <v>56</v>
      </c>
      <c r="C61" s="3" t="s">
        <v>186</v>
      </c>
      <c r="E61" s="6">
        <v>113592.13</v>
      </c>
      <c r="G61" s="19">
        <v>0.5878</v>
      </c>
      <c r="I61" s="20">
        <f t="shared" si="0"/>
        <v>66769.454014</v>
      </c>
      <c r="K61" s="5">
        <f t="shared" si="1"/>
        <v>46822.675986</v>
      </c>
      <c r="M61" s="17">
        <v>0.4764</v>
      </c>
      <c r="O61" s="5">
        <f t="shared" si="4"/>
        <v>22306.3228397304</v>
      </c>
      <c r="Q61" s="16">
        <f t="shared" si="2"/>
        <v>24516.3531462696</v>
      </c>
      <c r="S61" s="16">
        <f t="shared" si="3"/>
        <v>113592.13</v>
      </c>
    </row>
    <row r="62" spans="1:19" ht="11.25">
      <c r="A62" s="4" t="s">
        <v>57</v>
      </c>
      <c r="C62" s="3" t="s">
        <v>187</v>
      </c>
      <c r="E62" s="6">
        <v>87760.15</v>
      </c>
      <c r="G62" s="19">
        <v>0.5878</v>
      </c>
      <c r="I62" s="20">
        <f t="shared" si="0"/>
        <v>51585.41617</v>
      </c>
      <c r="K62" s="5">
        <f t="shared" si="1"/>
        <v>36174.73383</v>
      </c>
      <c r="M62" s="14">
        <v>0.4401</v>
      </c>
      <c r="O62" s="5">
        <f t="shared" si="4"/>
        <v>15920.500358582998</v>
      </c>
      <c r="Q62" s="16">
        <f t="shared" si="2"/>
        <v>20254.233471417</v>
      </c>
      <c r="S62" s="16">
        <f t="shared" si="3"/>
        <v>87760.15</v>
      </c>
    </row>
    <row r="63" spans="1:19" ht="11.25">
      <c r="A63" s="4" t="s">
        <v>58</v>
      </c>
      <c r="C63" s="3" t="s">
        <v>188</v>
      </c>
      <c r="E63" s="6">
        <v>3264.3</v>
      </c>
      <c r="G63" s="19">
        <v>0.5878</v>
      </c>
      <c r="I63" s="20">
        <f t="shared" si="0"/>
        <v>1918.75554</v>
      </c>
      <c r="K63" s="5">
        <f t="shared" si="1"/>
        <v>1345.54446</v>
      </c>
      <c r="M63" s="14">
        <v>0.1698</v>
      </c>
      <c r="O63" s="5">
        <f t="shared" si="4"/>
        <v>228.47344930800003</v>
      </c>
      <c r="Q63" s="16">
        <f t="shared" si="2"/>
        <v>1117.071010692</v>
      </c>
      <c r="S63" s="16">
        <f t="shared" si="3"/>
        <v>3264.3</v>
      </c>
    </row>
    <row r="64" spans="1:19" ht="11.25">
      <c r="A64" s="4" t="s">
        <v>59</v>
      </c>
      <c r="C64" s="3" t="s">
        <v>189</v>
      </c>
      <c r="E64" s="6">
        <v>51409.18</v>
      </c>
      <c r="G64" s="19">
        <v>0.5878</v>
      </c>
      <c r="I64" s="20">
        <f t="shared" si="0"/>
        <v>30218.316004</v>
      </c>
      <c r="K64" s="5">
        <f t="shared" si="1"/>
        <v>21190.863996</v>
      </c>
      <c r="M64" s="14">
        <v>0.3355</v>
      </c>
      <c r="O64" s="5">
        <f t="shared" si="4"/>
        <v>7109.534870658001</v>
      </c>
      <c r="Q64" s="16">
        <f t="shared" si="2"/>
        <v>14081.329125342</v>
      </c>
      <c r="S64" s="16">
        <f t="shared" si="3"/>
        <v>51409.18000000001</v>
      </c>
    </row>
    <row r="65" spans="1:19" ht="11.25">
      <c r="A65" s="4" t="s">
        <v>60</v>
      </c>
      <c r="C65" s="3" t="s">
        <v>190</v>
      </c>
      <c r="E65" s="6">
        <v>2060</v>
      </c>
      <c r="G65" s="19">
        <v>0.5878</v>
      </c>
      <c r="I65" s="20">
        <f t="shared" si="0"/>
        <v>1210.868</v>
      </c>
      <c r="K65" s="5">
        <f t="shared" si="1"/>
        <v>849.1320000000001</v>
      </c>
      <c r="M65" s="14">
        <v>0.4271</v>
      </c>
      <c r="O65" s="5">
        <f t="shared" si="4"/>
        <v>362.6642772</v>
      </c>
      <c r="Q65" s="16">
        <f t="shared" si="2"/>
        <v>486.46772280000005</v>
      </c>
      <c r="S65" s="16">
        <f t="shared" si="3"/>
        <v>2060</v>
      </c>
    </row>
    <row r="66" spans="1:19" ht="11.25">
      <c r="A66" s="4" t="s">
        <v>61</v>
      </c>
      <c r="C66" s="3" t="s">
        <v>191</v>
      </c>
      <c r="E66" s="6">
        <v>89592.83</v>
      </c>
      <c r="G66" s="19">
        <v>0.5878</v>
      </c>
      <c r="I66" s="20">
        <f t="shared" si="0"/>
        <v>52662.665474</v>
      </c>
      <c r="K66" s="5">
        <f t="shared" si="1"/>
        <v>36930.164526</v>
      </c>
      <c r="M66" s="14">
        <v>0.2286</v>
      </c>
      <c r="O66" s="5">
        <f t="shared" si="4"/>
        <v>8442.2356106436</v>
      </c>
      <c r="Q66" s="16">
        <f t="shared" si="2"/>
        <v>28487.928915356402</v>
      </c>
      <c r="S66" s="16">
        <f t="shared" si="3"/>
        <v>89592.83</v>
      </c>
    </row>
    <row r="67" spans="1:19" ht="11.25">
      <c r="A67" s="4" t="s">
        <v>62</v>
      </c>
      <c r="C67" s="3" t="s">
        <v>192</v>
      </c>
      <c r="E67" s="6">
        <v>5756.04</v>
      </c>
      <c r="G67" s="19">
        <v>0.5878</v>
      </c>
      <c r="I67" s="20">
        <f t="shared" si="0"/>
        <v>3383.4003119999998</v>
      </c>
      <c r="K67" s="5">
        <f t="shared" si="1"/>
        <v>2372.639688</v>
      </c>
      <c r="M67" s="14">
        <v>0.4333</v>
      </c>
      <c r="O67" s="5">
        <f t="shared" si="4"/>
        <v>1028.0647768104002</v>
      </c>
      <c r="Q67" s="16">
        <f t="shared" si="2"/>
        <v>1344.5749111896</v>
      </c>
      <c r="S67" s="16">
        <f t="shared" si="3"/>
        <v>5756.04</v>
      </c>
    </row>
    <row r="68" spans="1:19" ht="11.25">
      <c r="A68" s="4" t="s">
        <v>63</v>
      </c>
      <c r="C68" s="3" t="s">
        <v>193</v>
      </c>
      <c r="E68" s="6">
        <v>21930.6</v>
      </c>
      <c r="G68" s="19">
        <v>0.5878</v>
      </c>
      <c r="I68" s="20">
        <f t="shared" si="0"/>
        <v>12890.80668</v>
      </c>
      <c r="K68" s="5">
        <f t="shared" si="1"/>
        <v>9039.793319999999</v>
      </c>
      <c r="M68" s="14">
        <v>0.2834</v>
      </c>
      <c r="O68" s="5">
        <f t="shared" si="4"/>
        <v>2561.8774268879997</v>
      </c>
      <c r="Q68" s="16">
        <f t="shared" si="2"/>
        <v>6477.915893111999</v>
      </c>
      <c r="S68" s="16">
        <f t="shared" si="3"/>
        <v>21930.6</v>
      </c>
    </row>
    <row r="69" spans="1:19" ht="11.25">
      <c r="A69" s="4" t="s">
        <v>64</v>
      </c>
      <c r="C69" s="3" t="s">
        <v>194</v>
      </c>
      <c r="E69" s="6">
        <v>3312.32</v>
      </c>
      <c r="G69" s="19">
        <v>0.5878</v>
      </c>
      <c r="I69" s="20">
        <f t="shared" si="0"/>
        <v>1946.981696</v>
      </c>
      <c r="K69" s="5">
        <f t="shared" si="1"/>
        <v>1365.338304</v>
      </c>
      <c r="M69" s="14">
        <v>0.3132</v>
      </c>
      <c r="O69" s="5">
        <f t="shared" si="4"/>
        <v>427.62395681280003</v>
      </c>
      <c r="Q69" s="16">
        <f t="shared" si="2"/>
        <v>937.7143471872</v>
      </c>
      <c r="S69" s="16">
        <f t="shared" si="3"/>
        <v>3312.32</v>
      </c>
    </row>
    <row r="70" spans="1:19" ht="11.25">
      <c r="A70" s="4" t="s">
        <v>65</v>
      </c>
      <c r="C70" s="3" t="s">
        <v>195</v>
      </c>
      <c r="E70" s="6">
        <v>5579.83</v>
      </c>
      <c r="G70" s="19">
        <v>0.5878</v>
      </c>
      <c r="I70" s="20">
        <f t="shared" si="0"/>
        <v>3279.824074</v>
      </c>
      <c r="K70" s="5">
        <f t="shared" si="1"/>
        <v>2300.005926</v>
      </c>
      <c r="M70" s="14">
        <v>0.4329</v>
      </c>
      <c r="O70" s="5">
        <f t="shared" si="4"/>
        <v>995.6725653653999</v>
      </c>
      <c r="Q70" s="16">
        <f t="shared" si="2"/>
        <v>1304.3333606346</v>
      </c>
      <c r="S70" s="16">
        <f t="shared" si="3"/>
        <v>5579.83</v>
      </c>
    </row>
    <row r="71" spans="1:19" ht="11.25">
      <c r="A71" s="4" t="s">
        <v>66</v>
      </c>
      <c r="C71" s="3" t="s">
        <v>196</v>
      </c>
      <c r="E71" s="6">
        <v>27129.04</v>
      </c>
      <c r="G71" s="19">
        <v>0.5878</v>
      </c>
      <c r="I71" s="20">
        <f t="shared" si="0"/>
        <v>15946.449712</v>
      </c>
      <c r="K71" s="5">
        <f t="shared" si="1"/>
        <v>11182.590288000001</v>
      </c>
      <c r="M71" s="14">
        <v>0.1971</v>
      </c>
      <c r="O71" s="5">
        <f t="shared" si="4"/>
        <v>2204.0885457648</v>
      </c>
      <c r="Q71" s="16">
        <f t="shared" si="2"/>
        <v>8978.501742235201</v>
      </c>
      <c r="S71" s="16">
        <f t="shared" si="3"/>
        <v>27129.04</v>
      </c>
    </row>
    <row r="72" spans="1:19" ht="11.25">
      <c r="A72" s="4" t="s">
        <v>67</v>
      </c>
      <c r="C72" s="3" t="s">
        <v>197</v>
      </c>
      <c r="E72" s="6"/>
      <c r="G72" s="19">
        <v>0.5878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61567.94</v>
      </c>
      <c r="G73" s="19">
        <v>0.5878</v>
      </c>
      <c r="I73" s="20">
        <f t="shared" si="0"/>
        <v>36189.635132</v>
      </c>
      <c r="K73" s="5">
        <f t="shared" si="1"/>
        <v>25378.304868</v>
      </c>
      <c r="M73" s="14">
        <v>0.2686</v>
      </c>
      <c r="O73" s="5">
        <f t="shared" si="4"/>
        <v>6816.6126875448</v>
      </c>
      <c r="Q73" s="16">
        <f t="shared" si="2"/>
        <v>18561.6921804552</v>
      </c>
      <c r="S73" s="16">
        <f t="shared" si="3"/>
        <v>61567.94</v>
      </c>
    </row>
    <row r="74" spans="1:19" ht="11.25">
      <c r="A74" s="4" t="s">
        <v>69</v>
      </c>
      <c r="C74" s="3" t="s">
        <v>199</v>
      </c>
      <c r="E74" s="6">
        <v>16074.5</v>
      </c>
      <c r="G74" s="19">
        <v>0.5878</v>
      </c>
      <c r="I74" s="20">
        <f aca="true" t="shared" si="5" ref="I74:I137">E74*G74</f>
        <v>9448.5911</v>
      </c>
      <c r="K74" s="5">
        <f aca="true" t="shared" si="6" ref="K74:K135">E74-I74</f>
        <v>6625.9089</v>
      </c>
      <c r="M74" s="14">
        <v>0.4083</v>
      </c>
      <c r="O74" s="5">
        <f t="shared" si="4"/>
        <v>2705.35860387</v>
      </c>
      <c r="Q74" s="16">
        <f aca="true" t="shared" si="7" ref="Q74:Q135">K74-O74</f>
        <v>3920.5502961300003</v>
      </c>
      <c r="S74" s="16">
        <f aca="true" t="shared" si="8" ref="S74:S135">I74+O74+Q74</f>
        <v>16074.5</v>
      </c>
    </row>
    <row r="75" spans="1:19" ht="11.25">
      <c r="A75" s="4" t="s">
        <v>70</v>
      </c>
      <c r="C75" s="3" t="s">
        <v>200</v>
      </c>
      <c r="E75" s="6">
        <v>125767.38</v>
      </c>
      <c r="G75" s="19">
        <v>0.5878</v>
      </c>
      <c r="I75" s="20">
        <f t="shared" si="5"/>
        <v>73926.06596400001</v>
      </c>
      <c r="K75" s="5">
        <f t="shared" si="6"/>
        <v>51841.314035999996</v>
      </c>
      <c r="M75" s="14">
        <v>0.2865</v>
      </c>
      <c r="O75" s="5">
        <f aca="true" t="shared" si="9" ref="O75:O135">K75*M75</f>
        <v>14852.536471313997</v>
      </c>
      <c r="Q75" s="16">
        <f t="shared" si="7"/>
        <v>36988.777564685995</v>
      </c>
      <c r="S75" s="16">
        <f t="shared" si="8"/>
        <v>125767.38</v>
      </c>
    </row>
    <row r="76" spans="1:19" ht="11.25">
      <c r="A76" s="4" t="s">
        <v>71</v>
      </c>
      <c r="C76" s="3" t="s">
        <v>201</v>
      </c>
      <c r="E76" s="6">
        <v>12835.24</v>
      </c>
      <c r="G76" s="19">
        <v>0.5878</v>
      </c>
      <c r="I76" s="20">
        <f t="shared" si="5"/>
        <v>7544.554072</v>
      </c>
      <c r="K76" s="5">
        <f t="shared" si="6"/>
        <v>5290.685928</v>
      </c>
      <c r="M76" s="14">
        <v>0.2539</v>
      </c>
      <c r="O76" s="5">
        <f t="shared" si="9"/>
        <v>1343.3051571192</v>
      </c>
      <c r="Q76" s="16">
        <f t="shared" si="7"/>
        <v>3947.3807708808</v>
      </c>
      <c r="S76" s="16">
        <f t="shared" si="8"/>
        <v>12835.24</v>
      </c>
    </row>
    <row r="77" spans="1:19" ht="11.25">
      <c r="A77" s="4" t="s">
        <v>72</v>
      </c>
      <c r="C77" s="3" t="s">
        <v>202</v>
      </c>
      <c r="E77" s="6">
        <v>93526.46</v>
      </c>
      <c r="G77" s="19">
        <v>0.5878</v>
      </c>
      <c r="I77" s="20">
        <f t="shared" si="5"/>
        <v>54974.853188</v>
      </c>
      <c r="K77" s="5">
        <f t="shared" si="6"/>
        <v>38551.606812000005</v>
      </c>
      <c r="M77" s="14">
        <v>0.2355</v>
      </c>
      <c r="O77" s="5">
        <f t="shared" si="9"/>
        <v>9078.903404226001</v>
      </c>
      <c r="Q77" s="16">
        <f t="shared" si="7"/>
        <v>29472.703407774003</v>
      </c>
      <c r="S77" s="16">
        <f t="shared" si="8"/>
        <v>93526.46</v>
      </c>
    </row>
    <row r="78" spans="1:19" ht="11.25">
      <c r="A78" s="4" t="s">
        <v>73</v>
      </c>
      <c r="C78" s="3" t="s">
        <v>203</v>
      </c>
      <c r="E78" s="6">
        <v>22296.41</v>
      </c>
      <c r="G78" s="19">
        <v>0.5878</v>
      </c>
      <c r="I78" s="20">
        <f t="shared" si="5"/>
        <v>13105.829797999999</v>
      </c>
      <c r="K78" s="5">
        <f t="shared" si="6"/>
        <v>9190.580202000001</v>
      </c>
      <c r="M78" s="14">
        <v>0.4342</v>
      </c>
      <c r="O78" s="5">
        <f t="shared" si="9"/>
        <v>3990.5499237084</v>
      </c>
      <c r="Q78" s="16">
        <f t="shared" si="7"/>
        <v>5200.030278291601</v>
      </c>
      <c r="S78" s="16">
        <f t="shared" si="8"/>
        <v>22296.41</v>
      </c>
    </row>
    <row r="79" spans="1:19" ht="11.25">
      <c r="A79" s="4" t="s">
        <v>74</v>
      </c>
      <c r="C79" s="3" t="s">
        <v>204</v>
      </c>
      <c r="E79" s="6">
        <v>121192.06</v>
      </c>
      <c r="G79" s="19">
        <v>0.5878</v>
      </c>
      <c r="I79" s="20">
        <f t="shared" si="5"/>
        <v>71236.692868</v>
      </c>
      <c r="K79" s="5">
        <f t="shared" si="6"/>
        <v>49955.367132</v>
      </c>
      <c r="M79" s="14">
        <v>0.2232</v>
      </c>
      <c r="O79" s="5">
        <f t="shared" si="9"/>
        <v>11150.0379438624</v>
      </c>
      <c r="Q79" s="16">
        <f t="shared" si="7"/>
        <v>38805.3291881376</v>
      </c>
      <c r="S79" s="16">
        <f t="shared" si="8"/>
        <v>121192.06</v>
      </c>
    </row>
    <row r="80" spans="1:19" ht="11.25">
      <c r="A80" s="4" t="s">
        <v>75</v>
      </c>
      <c r="C80" s="3" t="s">
        <v>205</v>
      </c>
      <c r="E80" s="6">
        <v>33779</v>
      </c>
      <c r="G80" s="19">
        <v>0.5878</v>
      </c>
      <c r="I80" s="20">
        <f t="shared" si="5"/>
        <v>19855.2962</v>
      </c>
      <c r="K80" s="5">
        <f t="shared" si="6"/>
        <v>13923.7038</v>
      </c>
      <c r="M80" s="14">
        <v>0.3716</v>
      </c>
      <c r="O80" s="5">
        <f t="shared" si="9"/>
        <v>5174.048332079999</v>
      </c>
      <c r="Q80" s="16">
        <f t="shared" si="7"/>
        <v>8749.65546792</v>
      </c>
      <c r="S80" s="16">
        <f t="shared" si="8"/>
        <v>33779</v>
      </c>
    </row>
    <row r="81" spans="1:19" ht="11.25">
      <c r="A81" s="4" t="s">
        <v>76</v>
      </c>
      <c r="C81" s="3" t="s">
        <v>206</v>
      </c>
      <c r="E81" s="6">
        <v>314929.95</v>
      </c>
      <c r="G81" s="19">
        <v>0.5878</v>
      </c>
      <c r="I81" s="20">
        <f t="shared" si="5"/>
        <v>185115.82461</v>
      </c>
      <c r="K81" s="5">
        <f t="shared" si="6"/>
        <v>129814.12539</v>
      </c>
      <c r="M81" s="14">
        <v>0.3414</v>
      </c>
      <c r="O81" s="5">
        <f t="shared" si="9"/>
        <v>44318.542408146</v>
      </c>
      <c r="Q81" s="16">
        <f t="shared" si="7"/>
        <v>85495.58298185401</v>
      </c>
      <c r="S81" s="16">
        <f t="shared" si="8"/>
        <v>314929.95</v>
      </c>
    </row>
    <row r="82" spans="1:19" ht="11.25">
      <c r="A82" s="4" t="s">
        <v>77</v>
      </c>
      <c r="C82" s="3" t="s">
        <v>207</v>
      </c>
      <c r="E82" s="6">
        <v>63914.88</v>
      </c>
      <c r="G82" s="19">
        <v>0.5878</v>
      </c>
      <c r="I82" s="20">
        <f t="shared" si="5"/>
        <v>37569.166463999994</v>
      </c>
      <c r="K82" s="5">
        <f t="shared" si="6"/>
        <v>26345.713536000003</v>
      </c>
      <c r="M82" s="14">
        <v>0.2923</v>
      </c>
      <c r="O82" s="5">
        <f t="shared" si="9"/>
        <v>7700.852066572801</v>
      </c>
      <c r="Q82" s="16">
        <f t="shared" si="7"/>
        <v>18644.861469427204</v>
      </c>
      <c r="S82" s="16">
        <f t="shared" si="8"/>
        <v>63914.88</v>
      </c>
    </row>
    <row r="83" spans="1:19" ht="11.25">
      <c r="A83" s="4" t="s">
        <v>78</v>
      </c>
      <c r="C83" s="3" t="s">
        <v>208</v>
      </c>
      <c r="E83" s="6">
        <v>42842.78</v>
      </c>
      <c r="G83" s="19">
        <v>0.5878</v>
      </c>
      <c r="I83" s="20">
        <f t="shared" si="5"/>
        <v>25182.986084</v>
      </c>
      <c r="K83" s="5">
        <f t="shared" si="6"/>
        <v>17659.793916</v>
      </c>
      <c r="M83" s="14">
        <v>0.4199</v>
      </c>
      <c r="O83" s="5">
        <f t="shared" si="9"/>
        <v>7415.347465328399</v>
      </c>
      <c r="Q83" s="16">
        <f t="shared" si="7"/>
        <v>10244.4464506716</v>
      </c>
      <c r="S83" s="16">
        <f t="shared" si="8"/>
        <v>42842.78</v>
      </c>
    </row>
    <row r="84" spans="1:19" ht="11.25">
      <c r="A84" s="4" t="s">
        <v>79</v>
      </c>
      <c r="C84" s="3" t="s">
        <v>209</v>
      </c>
      <c r="E84" s="6">
        <v>94745.54</v>
      </c>
      <c r="G84" s="19">
        <v>0.5878</v>
      </c>
      <c r="I84" s="20">
        <f t="shared" si="5"/>
        <v>55691.428411999994</v>
      </c>
      <c r="K84" s="5">
        <f t="shared" si="6"/>
        <v>39054.111588</v>
      </c>
      <c r="M84" s="14">
        <v>0.3227</v>
      </c>
      <c r="O84" s="5">
        <f t="shared" si="9"/>
        <v>12602.7618094476</v>
      </c>
      <c r="Q84" s="16">
        <f t="shared" si="7"/>
        <v>26451.3497785524</v>
      </c>
      <c r="S84" s="16">
        <f t="shared" si="8"/>
        <v>94745.54000000001</v>
      </c>
    </row>
    <row r="85" spans="1:19" ht="11.25">
      <c r="A85" s="4" t="s">
        <v>80</v>
      </c>
      <c r="C85" s="3" t="s">
        <v>210</v>
      </c>
      <c r="E85" s="6">
        <v>58062.82</v>
      </c>
      <c r="G85" s="19">
        <v>0.5878</v>
      </c>
      <c r="I85" s="20">
        <f t="shared" si="5"/>
        <v>34129.325596</v>
      </c>
      <c r="K85" s="5">
        <f t="shared" si="6"/>
        <v>23933.494403999997</v>
      </c>
      <c r="M85" s="14">
        <v>0.4397</v>
      </c>
      <c r="O85" s="5">
        <f t="shared" si="9"/>
        <v>10523.5574894388</v>
      </c>
      <c r="Q85" s="16">
        <f t="shared" si="7"/>
        <v>13409.936914561198</v>
      </c>
      <c r="S85" s="16">
        <f t="shared" si="8"/>
        <v>58062.82</v>
      </c>
    </row>
    <row r="86" spans="1:19" ht="11.25">
      <c r="A86" s="4" t="s">
        <v>81</v>
      </c>
      <c r="C86" s="3" t="s">
        <v>211</v>
      </c>
      <c r="E86" s="6">
        <v>148264.15</v>
      </c>
      <c r="G86" s="19">
        <v>0.5878</v>
      </c>
      <c r="I86" s="20">
        <f t="shared" si="5"/>
        <v>87149.66737</v>
      </c>
      <c r="K86" s="5">
        <f t="shared" si="6"/>
        <v>61114.48263</v>
      </c>
      <c r="M86" s="14">
        <v>0.2336</v>
      </c>
      <c r="O86" s="5">
        <f t="shared" si="9"/>
        <v>14276.343142368</v>
      </c>
      <c r="Q86" s="16">
        <f t="shared" si="7"/>
        <v>46838.139487632</v>
      </c>
      <c r="S86" s="16">
        <f t="shared" si="8"/>
        <v>148264.15</v>
      </c>
    </row>
    <row r="87" spans="1:19" ht="11.25">
      <c r="A87" s="4" t="s">
        <v>82</v>
      </c>
      <c r="C87" s="3" t="s">
        <v>212</v>
      </c>
      <c r="E87" s="6">
        <v>68931.01</v>
      </c>
      <c r="G87" s="19">
        <v>0.5878</v>
      </c>
      <c r="I87" s="20">
        <f t="shared" si="5"/>
        <v>40517.647677999994</v>
      </c>
      <c r="K87" s="5">
        <f t="shared" si="6"/>
        <v>28413.362322</v>
      </c>
      <c r="M87" s="14">
        <v>0.3445</v>
      </c>
      <c r="O87" s="5">
        <f t="shared" si="9"/>
        <v>9788.403319928999</v>
      </c>
      <c r="Q87" s="16">
        <f t="shared" si="7"/>
        <v>18624.959002071002</v>
      </c>
      <c r="S87" s="16">
        <f t="shared" si="8"/>
        <v>68931.01</v>
      </c>
    </row>
    <row r="88" spans="1:19" ht="11.25">
      <c r="A88" s="4" t="s">
        <v>83</v>
      </c>
      <c r="C88" s="3" t="s">
        <v>213</v>
      </c>
      <c r="E88" s="6">
        <v>77982.96</v>
      </c>
      <c r="G88" s="19">
        <v>0.5878</v>
      </c>
      <c r="I88" s="20">
        <f t="shared" si="5"/>
        <v>45838.383888000004</v>
      </c>
      <c r="K88" s="5">
        <f t="shared" si="6"/>
        <v>32144.576112000002</v>
      </c>
      <c r="M88" s="14">
        <v>0.1894</v>
      </c>
      <c r="O88" s="5">
        <f t="shared" si="9"/>
        <v>6088.182715612801</v>
      </c>
      <c r="Q88" s="16">
        <f t="shared" si="7"/>
        <v>26056.3933963872</v>
      </c>
      <c r="S88" s="16">
        <f t="shared" si="8"/>
        <v>77982.96</v>
      </c>
    </row>
    <row r="89" spans="1:19" ht="11.25">
      <c r="A89" s="4" t="s">
        <v>84</v>
      </c>
      <c r="C89" s="3" t="s">
        <v>214</v>
      </c>
      <c r="E89" s="6">
        <v>16302.42</v>
      </c>
      <c r="G89" s="19">
        <v>0.5878</v>
      </c>
      <c r="I89" s="20">
        <f t="shared" si="5"/>
        <v>9582.562476</v>
      </c>
      <c r="K89" s="5">
        <f t="shared" si="6"/>
        <v>6719.857524000001</v>
      </c>
      <c r="M89" s="14">
        <v>0.3154</v>
      </c>
      <c r="O89" s="5">
        <f t="shared" si="9"/>
        <v>2119.4430630696</v>
      </c>
      <c r="Q89" s="16">
        <f t="shared" si="7"/>
        <v>4600.4144609304</v>
      </c>
      <c r="S89" s="16">
        <f t="shared" si="8"/>
        <v>16302.42</v>
      </c>
    </row>
    <row r="90" spans="1:19" ht="11.25">
      <c r="A90" s="4" t="s">
        <v>85</v>
      </c>
      <c r="C90" s="3" t="s">
        <v>215</v>
      </c>
      <c r="E90" s="6">
        <v>77867.88</v>
      </c>
      <c r="G90" s="19">
        <v>0.5878</v>
      </c>
      <c r="I90" s="20">
        <f t="shared" si="5"/>
        <v>45770.739864</v>
      </c>
      <c r="K90" s="5">
        <f t="shared" si="6"/>
        <v>32097.140136</v>
      </c>
      <c r="M90" s="14">
        <v>0.3517</v>
      </c>
      <c r="O90" s="5">
        <f t="shared" si="9"/>
        <v>11288.564185831201</v>
      </c>
      <c r="Q90" s="16">
        <f t="shared" si="7"/>
        <v>20808.5759501688</v>
      </c>
      <c r="S90" s="16">
        <f t="shared" si="8"/>
        <v>77867.88</v>
      </c>
    </row>
    <row r="91" spans="1:19" ht="11.25">
      <c r="A91" s="4" t="s">
        <v>86</v>
      </c>
      <c r="C91" s="3" t="s">
        <v>216</v>
      </c>
      <c r="E91" s="6">
        <v>17118.62</v>
      </c>
      <c r="G91" s="19">
        <v>0.5878</v>
      </c>
      <c r="I91" s="20">
        <f t="shared" si="5"/>
        <v>10062.324836</v>
      </c>
      <c r="K91" s="5">
        <f t="shared" si="6"/>
        <v>7056.295163999999</v>
      </c>
      <c r="M91" s="14">
        <v>0.2337</v>
      </c>
      <c r="O91" s="5">
        <f t="shared" si="9"/>
        <v>1649.0561798267997</v>
      </c>
      <c r="Q91" s="16">
        <f t="shared" si="7"/>
        <v>5407.238984173199</v>
      </c>
      <c r="S91" s="16">
        <f t="shared" si="8"/>
        <v>17118.62</v>
      </c>
    </row>
    <row r="92" spans="1:19" ht="11.25">
      <c r="A92" s="4" t="s">
        <v>87</v>
      </c>
      <c r="C92" s="3" t="s">
        <v>217</v>
      </c>
      <c r="E92" s="6">
        <v>28006.36</v>
      </c>
      <c r="G92" s="19">
        <v>0.5878</v>
      </c>
      <c r="I92" s="20">
        <f t="shared" si="5"/>
        <v>16462.138408</v>
      </c>
      <c r="K92" s="5">
        <f t="shared" si="6"/>
        <v>11544.221592000002</v>
      </c>
      <c r="M92" s="14">
        <v>0.323</v>
      </c>
      <c r="O92" s="5">
        <f t="shared" si="9"/>
        <v>3728.7835742160005</v>
      </c>
      <c r="Q92" s="16">
        <f t="shared" si="7"/>
        <v>7815.438017784001</v>
      </c>
      <c r="S92" s="16">
        <f t="shared" si="8"/>
        <v>28006.36</v>
      </c>
    </row>
    <row r="93" spans="1:19" ht="11.25">
      <c r="A93" s="4" t="s">
        <v>88</v>
      </c>
      <c r="C93" s="3" t="s">
        <v>218</v>
      </c>
      <c r="E93" s="6">
        <v>284107.24</v>
      </c>
      <c r="G93" s="19">
        <v>0.5878</v>
      </c>
      <c r="I93" s="20">
        <f t="shared" si="5"/>
        <v>166998.23567199998</v>
      </c>
      <c r="K93" s="5">
        <f t="shared" si="6"/>
        <v>117109.00432800001</v>
      </c>
      <c r="M93" s="14">
        <v>0.4588</v>
      </c>
      <c r="O93" s="5">
        <f t="shared" si="9"/>
        <v>53729.6111856864</v>
      </c>
      <c r="Q93" s="16">
        <f t="shared" si="7"/>
        <v>63379.39314231361</v>
      </c>
      <c r="S93" s="16">
        <f t="shared" si="8"/>
        <v>284107.24</v>
      </c>
    </row>
    <row r="94" spans="1:19" ht="11.25">
      <c r="A94" s="4" t="s">
        <v>89</v>
      </c>
      <c r="C94" s="3" t="s">
        <v>219</v>
      </c>
      <c r="E94" s="6">
        <v>114438.02</v>
      </c>
      <c r="G94" s="19">
        <v>0.5878</v>
      </c>
      <c r="I94" s="20">
        <f t="shared" si="5"/>
        <v>67266.668156</v>
      </c>
      <c r="K94" s="5">
        <f t="shared" si="6"/>
        <v>47171.351844000004</v>
      </c>
      <c r="M94" s="14">
        <v>0.4439</v>
      </c>
      <c r="O94" s="5">
        <f t="shared" si="9"/>
        <v>20939.3630835516</v>
      </c>
      <c r="Q94" s="16">
        <f t="shared" si="7"/>
        <v>26231.988760448403</v>
      </c>
      <c r="S94" s="16">
        <f t="shared" si="8"/>
        <v>114438.02000000002</v>
      </c>
    </row>
    <row r="95" spans="1:19" ht="11.25">
      <c r="A95" s="4" t="s">
        <v>90</v>
      </c>
      <c r="C95" s="3" t="s">
        <v>220</v>
      </c>
      <c r="E95" s="6"/>
      <c r="G95" s="19">
        <v>0.5878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5836.99</v>
      </c>
      <c r="G96" s="19">
        <v>0.5878</v>
      </c>
      <c r="I96" s="20">
        <f t="shared" si="5"/>
        <v>3430.9827219999997</v>
      </c>
      <c r="K96" s="5">
        <f t="shared" si="6"/>
        <v>2406.007278</v>
      </c>
      <c r="M96" s="14">
        <v>0.2387</v>
      </c>
      <c r="O96" s="5">
        <f t="shared" si="9"/>
        <v>574.3139372586</v>
      </c>
      <c r="Q96" s="16">
        <f t="shared" si="7"/>
        <v>1831.6933407413999</v>
      </c>
      <c r="S96" s="16">
        <f t="shared" si="8"/>
        <v>5836.99</v>
      </c>
    </row>
    <row r="97" spans="1:19" ht="11.25">
      <c r="A97" s="4" t="s">
        <v>92</v>
      </c>
      <c r="C97" s="3" t="s">
        <v>222</v>
      </c>
      <c r="E97" s="6">
        <v>68162.16</v>
      </c>
      <c r="G97" s="19">
        <v>0.5878</v>
      </c>
      <c r="I97" s="20">
        <f t="shared" si="5"/>
        <v>40065.717648</v>
      </c>
      <c r="K97" s="5">
        <f t="shared" si="6"/>
        <v>28096.442352000005</v>
      </c>
      <c r="M97" s="14">
        <v>0.2455</v>
      </c>
      <c r="O97" s="5">
        <f t="shared" si="9"/>
        <v>6897.676597416002</v>
      </c>
      <c r="Q97" s="16">
        <f t="shared" si="7"/>
        <v>21198.765754584005</v>
      </c>
      <c r="S97" s="16">
        <f t="shared" si="8"/>
        <v>68162.16</v>
      </c>
    </row>
    <row r="98" spans="1:19" ht="11.25">
      <c r="A98" s="4" t="s">
        <v>93</v>
      </c>
      <c r="C98" s="3" t="s">
        <v>223</v>
      </c>
      <c r="E98" s="6">
        <v>9190.27</v>
      </c>
      <c r="G98" s="19">
        <v>0.5878</v>
      </c>
      <c r="I98" s="20">
        <f t="shared" si="5"/>
        <v>5402.040706</v>
      </c>
      <c r="K98" s="5">
        <f t="shared" si="6"/>
        <v>3788.2292940000007</v>
      </c>
      <c r="M98" s="14">
        <v>0.3853</v>
      </c>
      <c r="O98" s="5">
        <f t="shared" si="9"/>
        <v>1459.6047469782002</v>
      </c>
      <c r="Q98" s="16">
        <f t="shared" si="7"/>
        <v>2328.6245470218005</v>
      </c>
      <c r="S98" s="16">
        <f t="shared" si="8"/>
        <v>9190.27</v>
      </c>
    </row>
    <row r="99" spans="1:19" ht="11.25">
      <c r="A99" s="4" t="s">
        <v>94</v>
      </c>
      <c r="C99" s="3" t="s">
        <v>224</v>
      </c>
      <c r="E99" s="6">
        <v>42821.06</v>
      </c>
      <c r="G99" s="19">
        <v>0.5878</v>
      </c>
      <c r="I99" s="20">
        <f t="shared" si="5"/>
        <v>25170.219068</v>
      </c>
      <c r="K99" s="5">
        <f t="shared" si="6"/>
        <v>17650.840932</v>
      </c>
      <c r="M99" s="14">
        <v>0.276</v>
      </c>
      <c r="O99" s="5">
        <f t="shared" si="9"/>
        <v>4871.632097232</v>
      </c>
      <c r="Q99" s="16">
        <f t="shared" si="7"/>
        <v>12779.208834768</v>
      </c>
      <c r="S99" s="16">
        <f t="shared" si="8"/>
        <v>42821.06</v>
      </c>
    </row>
    <row r="100" spans="1:19" ht="11.25">
      <c r="A100" s="4" t="s">
        <v>95</v>
      </c>
      <c r="C100" s="3" t="s">
        <v>225</v>
      </c>
      <c r="E100" s="6">
        <v>17918.8</v>
      </c>
      <c r="G100" s="19">
        <v>0.5878</v>
      </c>
      <c r="I100" s="20">
        <f t="shared" si="5"/>
        <v>10532.67064</v>
      </c>
      <c r="K100" s="5">
        <f t="shared" si="6"/>
        <v>7386.129359999999</v>
      </c>
      <c r="M100" s="14">
        <v>0.3025</v>
      </c>
      <c r="O100" s="5">
        <f t="shared" si="9"/>
        <v>2234.3041313999997</v>
      </c>
      <c r="Q100" s="16">
        <f t="shared" si="7"/>
        <v>5151.825228599999</v>
      </c>
      <c r="S100" s="16">
        <f t="shared" si="8"/>
        <v>17918.8</v>
      </c>
    </row>
    <row r="101" spans="1:19" ht="11.25">
      <c r="A101" s="4" t="s">
        <v>96</v>
      </c>
      <c r="C101" s="3" t="s">
        <v>226</v>
      </c>
      <c r="E101" s="6">
        <v>2093.35</v>
      </c>
      <c r="G101" s="19">
        <v>0.5878</v>
      </c>
      <c r="I101" s="20">
        <f t="shared" si="5"/>
        <v>1230.47113</v>
      </c>
      <c r="K101" s="5">
        <f t="shared" si="6"/>
        <v>862.87887</v>
      </c>
      <c r="M101" s="14">
        <v>0.2755</v>
      </c>
      <c r="O101" s="5">
        <f t="shared" si="9"/>
        <v>237.72312868500003</v>
      </c>
      <c r="Q101" s="16">
        <f t="shared" si="7"/>
        <v>625.155741315</v>
      </c>
      <c r="S101" s="16">
        <f t="shared" si="8"/>
        <v>2093.35</v>
      </c>
    </row>
    <row r="102" spans="1:19" ht="11.25">
      <c r="A102" s="4" t="s">
        <v>97</v>
      </c>
      <c r="C102" s="3" t="s">
        <v>227</v>
      </c>
      <c r="E102" s="6">
        <v>24495.38</v>
      </c>
      <c r="G102" s="19">
        <v>0.5878</v>
      </c>
      <c r="I102" s="20">
        <f t="shared" si="5"/>
        <v>14398.384364</v>
      </c>
      <c r="K102" s="5">
        <f t="shared" si="6"/>
        <v>10096.995636000001</v>
      </c>
      <c r="M102" s="14">
        <v>0.2708</v>
      </c>
      <c r="O102" s="5">
        <f t="shared" si="9"/>
        <v>2734.2664182288004</v>
      </c>
      <c r="Q102" s="16">
        <f t="shared" si="7"/>
        <v>7362.729217771201</v>
      </c>
      <c r="S102" s="16">
        <f t="shared" si="8"/>
        <v>24495.38</v>
      </c>
    </row>
    <row r="103" spans="1:19" ht="11.25">
      <c r="A103" s="4" t="s">
        <v>98</v>
      </c>
      <c r="C103" s="3" t="s">
        <v>228</v>
      </c>
      <c r="E103" s="6">
        <v>37277.62</v>
      </c>
      <c r="G103" s="19">
        <v>0.5878</v>
      </c>
      <c r="I103" s="20">
        <f t="shared" si="5"/>
        <v>21911.785036</v>
      </c>
      <c r="K103" s="5">
        <f t="shared" si="6"/>
        <v>15365.834964000001</v>
      </c>
      <c r="M103" s="14">
        <v>0.3888</v>
      </c>
      <c r="O103" s="5">
        <f t="shared" si="9"/>
        <v>5974.2366340032</v>
      </c>
      <c r="Q103" s="16">
        <f t="shared" si="7"/>
        <v>9391.598329996801</v>
      </c>
      <c r="S103" s="16">
        <f t="shared" si="8"/>
        <v>37277.62</v>
      </c>
    </row>
    <row r="104" spans="1:19" ht="11.25">
      <c r="A104" s="4" t="s">
        <v>99</v>
      </c>
      <c r="C104" s="3" t="s">
        <v>229</v>
      </c>
      <c r="E104" s="6">
        <v>87886.83</v>
      </c>
      <c r="G104" s="19">
        <v>0.5878</v>
      </c>
      <c r="I104" s="20">
        <f t="shared" si="5"/>
        <v>51659.878674</v>
      </c>
      <c r="K104" s="5">
        <f t="shared" si="6"/>
        <v>36226.951326</v>
      </c>
      <c r="M104" s="14">
        <v>0.5309</v>
      </c>
      <c r="O104" s="5">
        <f t="shared" si="9"/>
        <v>19232.888458973404</v>
      </c>
      <c r="Q104" s="16">
        <f t="shared" si="7"/>
        <v>16994.062867026598</v>
      </c>
      <c r="S104" s="16">
        <f t="shared" si="8"/>
        <v>87886.83</v>
      </c>
    </row>
    <row r="105" spans="1:19" ht="11.25">
      <c r="A105" s="4" t="s">
        <v>100</v>
      </c>
      <c r="C105" s="3" t="s">
        <v>230</v>
      </c>
      <c r="E105" s="6"/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43909.75</v>
      </c>
      <c r="G106" s="19">
        <v>0.5878</v>
      </c>
      <c r="I106" s="20">
        <f t="shared" si="5"/>
        <v>25810.15105</v>
      </c>
      <c r="K106" s="5">
        <f t="shared" si="6"/>
        <v>18099.59895</v>
      </c>
      <c r="M106" s="14">
        <v>0.2547</v>
      </c>
      <c r="O106" s="5">
        <f t="shared" si="9"/>
        <v>4609.967852565</v>
      </c>
      <c r="Q106" s="16">
        <f t="shared" si="7"/>
        <v>13489.631097435</v>
      </c>
      <c r="S106" s="16">
        <f t="shared" si="8"/>
        <v>43909.75</v>
      </c>
    </row>
    <row r="107" spans="1:19" ht="11.25">
      <c r="A107" s="4" t="s">
        <v>102</v>
      </c>
      <c r="C107" s="3" t="s">
        <v>232</v>
      </c>
      <c r="E107" s="6">
        <v>30948.2</v>
      </c>
      <c r="G107" s="19">
        <v>0.5878</v>
      </c>
      <c r="I107" s="20">
        <f t="shared" si="5"/>
        <v>18191.35196</v>
      </c>
      <c r="K107" s="5">
        <f t="shared" si="6"/>
        <v>12756.84804</v>
      </c>
      <c r="M107" s="14">
        <v>0.2329</v>
      </c>
      <c r="O107" s="5">
        <f t="shared" si="9"/>
        <v>2971.069908516</v>
      </c>
      <c r="Q107" s="16">
        <f t="shared" si="7"/>
        <v>9785.778131484001</v>
      </c>
      <c r="S107" s="16">
        <f t="shared" si="8"/>
        <v>30948.200000000004</v>
      </c>
    </row>
    <row r="108" spans="1:19" ht="11.25">
      <c r="A108" s="4" t="s">
        <v>103</v>
      </c>
      <c r="C108" s="3" t="s">
        <v>233</v>
      </c>
      <c r="E108" s="6">
        <v>218375.2</v>
      </c>
      <c r="G108" s="19">
        <v>0.5878</v>
      </c>
      <c r="I108" s="20">
        <f t="shared" si="5"/>
        <v>128360.94256000001</v>
      </c>
      <c r="K108" s="5">
        <f t="shared" si="6"/>
        <v>90014.25744</v>
      </c>
      <c r="M108" s="14">
        <v>0.3068</v>
      </c>
      <c r="O108" s="5">
        <f t="shared" si="9"/>
        <v>27616.374182592</v>
      </c>
      <c r="Q108" s="16">
        <f t="shared" si="7"/>
        <v>62397.883257408</v>
      </c>
      <c r="S108" s="16">
        <f t="shared" si="8"/>
        <v>218375.2</v>
      </c>
    </row>
    <row r="109" spans="1:19" ht="11.25">
      <c r="A109" s="4" t="s">
        <v>104</v>
      </c>
      <c r="C109" s="3" t="s">
        <v>234</v>
      </c>
      <c r="E109" s="6">
        <v>125463.01</v>
      </c>
      <c r="G109" s="19">
        <v>0.5878</v>
      </c>
      <c r="I109" s="20">
        <f t="shared" si="5"/>
        <v>73747.157278</v>
      </c>
      <c r="K109" s="5">
        <f t="shared" si="6"/>
        <v>51715.852721999996</v>
      </c>
      <c r="M109" s="14">
        <v>0.3715</v>
      </c>
      <c r="O109" s="5">
        <f t="shared" si="9"/>
        <v>19212.439286222998</v>
      </c>
      <c r="Q109" s="16">
        <f t="shared" si="7"/>
        <v>32503.413435776998</v>
      </c>
      <c r="S109" s="16">
        <f t="shared" si="8"/>
        <v>125463.01</v>
      </c>
    </row>
    <row r="110" spans="1:19" ht="11.25">
      <c r="A110" s="4" t="s">
        <v>105</v>
      </c>
      <c r="C110" s="3" t="s">
        <v>235</v>
      </c>
      <c r="E110" s="6"/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0.5878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74136.43</v>
      </c>
      <c r="G112" s="19">
        <v>0.5878</v>
      </c>
      <c r="I112" s="20">
        <f t="shared" si="5"/>
        <v>43577.393553999995</v>
      </c>
      <c r="K112" s="5">
        <f t="shared" si="6"/>
        <v>30559.036446</v>
      </c>
      <c r="M112" s="14">
        <v>0.2223</v>
      </c>
      <c r="O112" s="5">
        <f t="shared" si="9"/>
        <v>6793.273801945799</v>
      </c>
      <c r="Q112" s="16">
        <f t="shared" si="7"/>
        <v>23765.7626440542</v>
      </c>
      <c r="S112" s="16">
        <f t="shared" si="8"/>
        <v>74136.43</v>
      </c>
    </row>
    <row r="113" spans="1:19" ht="11.25">
      <c r="A113" s="4" t="s">
        <v>108</v>
      </c>
      <c r="C113" s="3" t="s">
        <v>238</v>
      </c>
      <c r="E113" s="6">
        <v>67011.77</v>
      </c>
      <c r="G113" s="19">
        <v>0.5878</v>
      </c>
      <c r="I113" s="20">
        <f t="shared" si="5"/>
        <v>39389.518406</v>
      </c>
      <c r="K113" s="5">
        <f t="shared" si="6"/>
        <v>27622.251594</v>
      </c>
      <c r="M113" s="14">
        <v>0.371</v>
      </c>
      <c r="O113" s="5">
        <f t="shared" si="9"/>
        <v>10247.855341374001</v>
      </c>
      <c r="Q113" s="16">
        <f t="shared" si="7"/>
        <v>17374.396252626</v>
      </c>
      <c r="S113" s="16">
        <f t="shared" si="8"/>
        <v>67011.77</v>
      </c>
    </row>
    <row r="114" spans="1:19" ht="11.25">
      <c r="A114" s="4" t="s">
        <v>110</v>
      </c>
      <c r="C114" s="3" t="s">
        <v>239</v>
      </c>
      <c r="E114" s="6">
        <v>97956.53</v>
      </c>
      <c r="G114" s="19">
        <v>0.5878</v>
      </c>
      <c r="I114" s="20">
        <f t="shared" si="5"/>
        <v>57578.848333999995</v>
      </c>
      <c r="K114" s="5">
        <f t="shared" si="6"/>
        <v>40377.681666000004</v>
      </c>
      <c r="M114" s="14">
        <v>0.3441</v>
      </c>
      <c r="O114" s="5">
        <f t="shared" si="9"/>
        <v>13893.960261270602</v>
      </c>
      <c r="Q114" s="16">
        <f t="shared" si="7"/>
        <v>26483.721404729404</v>
      </c>
      <c r="S114" s="16">
        <f t="shared" si="8"/>
        <v>97956.53</v>
      </c>
    </row>
    <row r="115" spans="1:19" ht="11.25">
      <c r="A115" s="4" t="s">
        <v>111</v>
      </c>
      <c r="C115" s="3" t="s">
        <v>240</v>
      </c>
      <c r="E115" s="6">
        <v>12835.24</v>
      </c>
      <c r="G115" s="19">
        <v>0.5878</v>
      </c>
      <c r="I115" s="20">
        <f t="shared" si="5"/>
        <v>7544.554072</v>
      </c>
      <c r="K115" s="5">
        <f t="shared" si="6"/>
        <v>5290.685928</v>
      </c>
      <c r="M115" s="14">
        <v>0.3146</v>
      </c>
      <c r="O115" s="5">
        <f t="shared" si="9"/>
        <v>1664.4497929488</v>
      </c>
      <c r="Q115" s="16">
        <f t="shared" si="7"/>
        <v>3626.2361350512</v>
      </c>
      <c r="S115" s="16">
        <f t="shared" si="8"/>
        <v>12835.24</v>
      </c>
    </row>
    <row r="116" spans="1:19" ht="11.25">
      <c r="A116" s="4" t="s">
        <v>109</v>
      </c>
      <c r="C116" s="3" t="s">
        <v>279</v>
      </c>
      <c r="E116" s="6">
        <v>47527.06</v>
      </c>
      <c r="G116" s="19">
        <v>0.5878</v>
      </c>
      <c r="I116" s="20">
        <f t="shared" si="5"/>
        <v>27936.405867999998</v>
      </c>
      <c r="K116" s="5">
        <f t="shared" si="6"/>
        <v>19590.654132</v>
      </c>
      <c r="M116" s="14">
        <v>0.3223</v>
      </c>
      <c r="O116" s="5">
        <f t="shared" si="9"/>
        <v>6314.0678267436</v>
      </c>
      <c r="Q116" s="16">
        <f t="shared" si="7"/>
        <v>13276.5863052564</v>
      </c>
      <c r="S116" s="16">
        <f t="shared" si="8"/>
        <v>47527.06</v>
      </c>
    </row>
    <row r="117" spans="1:19" ht="11.25">
      <c r="A117" s="4" t="s">
        <v>112</v>
      </c>
      <c r="C117" s="3" t="s">
        <v>241</v>
      </c>
      <c r="E117" s="6">
        <v>90356.44</v>
      </c>
      <c r="G117" s="19">
        <v>0.5878</v>
      </c>
      <c r="I117" s="20">
        <f t="shared" si="5"/>
        <v>53111.515432</v>
      </c>
      <c r="K117" s="5">
        <f t="shared" si="6"/>
        <v>37244.924568</v>
      </c>
      <c r="M117" s="14">
        <v>0.3808</v>
      </c>
      <c r="O117" s="5">
        <f t="shared" si="9"/>
        <v>14182.867275494402</v>
      </c>
      <c r="Q117" s="16">
        <f t="shared" si="7"/>
        <v>23062.0572925056</v>
      </c>
      <c r="S117" s="16">
        <f t="shared" si="8"/>
        <v>90356.44</v>
      </c>
    </row>
    <row r="118" spans="1:19" ht="11.25">
      <c r="A118" s="4" t="s">
        <v>113</v>
      </c>
      <c r="C118" s="3" t="s">
        <v>242</v>
      </c>
      <c r="E118" s="6">
        <v>24831.26</v>
      </c>
      <c r="G118" s="19">
        <v>0.5878</v>
      </c>
      <c r="I118" s="20">
        <f t="shared" si="5"/>
        <v>14595.814627999998</v>
      </c>
      <c r="K118" s="5">
        <f t="shared" si="6"/>
        <v>10235.445372</v>
      </c>
      <c r="M118" s="14">
        <v>0.2667</v>
      </c>
      <c r="O118" s="5">
        <f t="shared" si="9"/>
        <v>2729.7932807124</v>
      </c>
      <c r="Q118" s="16">
        <f t="shared" si="7"/>
        <v>7505.6520912876</v>
      </c>
      <c r="S118" s="16">
        <f t="shared" si="8"/>
        <v>24831.26</v>
      </c>
    </row>
    <row r="119" spans="1:19" ht="11.25">
      <c r="A119" s="4" t="s">
        <v>114</v>
      </c>
      <c r="C119" s="3" t="s">
        <v>243</v>
      </c>
      <c r="E119" s="6"/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202237.6</v>
      </c>
      <c r="G120" s="19">
        <v>0.5878</v>
      </c>
      <c r="I120" s="20">
        <f t="shared" si="5"/>
        <v>118875.26128</v>
      </c>
      <c r="K120" s="5">
        <f t="shared" si="6"/>
        <v>83362.33872</v>
      </c>
      <c r="M120" s="14">
        <v>0.2736</v>
      </c>
      <c r="O120" s="5">
        <f t="shared" si="9"/>
        <v>22807.935873792</v>
      </c>
      <c r="Q120" s="16">
        <f t="shared" si="7"/>
        <v>60554.402846208</v>
      </c>
      <c r="S120" s="16">
        <f t="shared" si="8"/>
        <v>202237.60000000003</v>
      </c>
    </row>
    <row r="121" spans="1:19" ht="11.25">
      <c r="A121" s="4" t="s">
        <v>116</v>
      </c>
      <c r="C121" s="3" t="s">
        <v>245</v>
      </c>
      <c r="E121" s="6">
        <v>15766.78</v>
      </c>
      <c r="G121" s="19">
        <v>0.5878</v>
      </c>
      <c r="I121" s="20">
        <f t="shared" si="5"/>
        <v>9267.713284</v>
      </c>
      <c r="K121" s="5">
        <f t="shared" si="6"/>
        <v>6499.066716000001</v>
      </c>
      <c r="M121" s="14">
        <v>0.4168</v>
      </c>
      <c r="O121" s="5">
        <f t="shared" si="9"/>
        <v>2708.8110072288005</v>
      </c>
      <c r="Q121" s="16">
        <f t="shared" si="7"/>
        <v>3790.2557087712007</v>
      </c>
      <c r="S121" s="16">
        <f t="shared" si="8"/>
        <v>15766.78</v>
      </c>
    </row>
    <row r="122" spans="1:19" ht="11.25">
      <c r="A122" s="4" t="s">
        <v>117</v>
      </c>
      <c r="C122" s="3" t="s">
        <v>246</v>
      </c>
      <c r="E122" s="6"/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52192.73</v>
      </c>
      <c r="G124" s="19">
        <v>0.5878</v>
      </c>
      <c r="I124" s="20">
        <f t="shared" si="5"/>
        <v>30678.886694</v>
      </c>
      <c r="K124" s="5">
        <f t="shared" si="6"/>
        <v>21513.843306000002</v>
      </c>
      <c r="M124" s="14">
        <v>0.2773</v>
      </c>
      <c r="O124" s="5">
        <f t="shared" si="9"/>
        <v>5965.7887487538</v>
      </c>
      <c r="Q124" s="16">
        <f t="shared" si="7"/>
        <v>15548.054557246203</v>
      </c>
      <c r="S124" s="16">
        <f t="shared" si="8"/>
        <v>52192.73000000001</v>
      </c>
    </row>
    <row r="125" spans="1:19" ht="11.25">
      <c r="A125" s="4" t="s">
        <v>120</v>
      </c>
      <c r="C125" s="3" t="s">
        <v>249</v>
      </c>
      <c r="E125" s="6">
        <v>398745.81</v>
      </c>
      <c r="G125" s="19">
        <v>0.5878</v>
      </c>
      <c r="I125" s="20">
        <f t="shared" si="5"/>
        <v>234382.787118</v>
      </c>
      <c r="K125" s="5">
        <f t="shared" si="6"/>
        <v>164363.022882</v>
      </c>
      <c r="M125" s="14">
        <v>0.2455</v>
      </c>
      <c r="O125" s="5">
        <f t="shared" si="9"/>
        <v>40351.122117531</v>
      </c>
      <c r="Q125" s="16">
        <f t="shared" si="7"/>
        <v>124011.900764469</v>
      </c>
      <c r="S125" s="16">
        <f t="shared" si="8"/>
        <v>398745.81</v>
      </c>
    </row>
    <row r="126" spans="1:19" ht="11.25">
      <c r="A126" s="4" t="s">
        <v>121</v>
      </c>
      <c r="C126" s="3" t="s">
        <v>250</v>
      </c>
      <c r="E126" s="6">
        <v>326.5</v>
      </c>
      <c r="G126" s="19">
        <v>0.5878</v>
      </c>
      <c r="I126" s="20">
        <f t="shared" si="5"/>
        <v>191.9167</v>
      </c>
      <c r="K126" s="5">
        <f t="shared" si="6"/>
        <v>134.5833</v>
      </c>
      <c r="M126" s="14">
        <v>0.3254</v>
      </c>
      <c r="O126" s="5">
        <f t="shared" si="9"/>
        <v>43.793405820000004</v>
      </c>
      <c r="Q126" s="16">
        <f t="shared" si="7"/>
        <v>90.78989418</v>
      </c>
      <c r="S126" s="16">
        <f t="shared" si="8"/>
        <v>326.5</v>
      </c>
    </row>
    <row r="127" spans="1:19" ht="11.25">
      <c r="A127" s="4" t="s">
        <v>122</v>
      </c>
      <c r="C127" s="3" t="s">
        <v>251</v>
      </c>
      <c r="E127" s="6">
        <v>76911.83</v>
      </c>
      <c r="G127" s="19">
        <v>0.5878</v>
      </c>
      <c r="I127" s="20">
        <f t="shared" si="5"/>
        <v>45208.773674000004</v>
      </c>
      <c r="K127" s="5">
        <f t="shared" si="6"/>
        <v>31703.056325999998</v>
      </c>
      <c r="M127" s="14">
        <v>0.3535</v>
      </c>
      <c r="O127" s="5">
        <f t="shared" si="9"/>
        <v>11207.030411241</v>
      </c>
      <c r="Q127" s="16">
        <f t="shared" si="7"/>
        <v>20496.025914758997</v>
      </c>
      <c r="S127" s="16">
        <f t="shared" si="8"/>
        <v>76911.83</v>
      </c>
    </row>
    <row r="128" spans="1:19" ht="11.25">
      <c r="A128" s="4" t="s">
        <v>123</v>
      </c>
      <c r="C128" s="3" t="s">
        <v>252</v>
      </c>
      <c r="E128" s="6">
        <v>12122.5</v>
      </c>
      <c r="G128" s="19">
        <v>0.5878</v>
      </c>
      <c r="I128" s="20">
        <f t="shared" si="5"/>
        <v>7125.6055</v>
      </c>
      <c r="K128" s="5">
        <f t="shared" si="6"/>
        <v>4996.8945</v>
      </c>
      <c r="M128" s="14">
        <v>0.2787</v>
      </c>
      <c r="O128" s="5">
        <f t="shared" si="9"/>
        <v>1392.63449715</v>
      </c>
      <c r="Q128" s="16">
        <f t="shared" si="7"/>
        <v>3604.26000285</v>
      </c>
      <c r="S128" s="16">
        <f t="shared" si="8"/>
        <v>12122.5</v>
      </c>
    </row>
    <row r="129" spans="1:19" ht="11.25">
      <c r="A129" s="4" t="s">
        <v>124</v>
      </c>
      <c r="C129" s="3" t="s">
        <v>253</v>
      </c>
      <c r="E129" s="6">
        <v>159959.58</v>
      </c>
      <c r="G129" s="19">
        <v>0.5878</v>
      </c>
      <c r="I129" s="20">
        <f t="shared" si="5"/>
        <v>94024.241124</v>
      </c>
      <c r="K129" s="5">
        <f t="shared" si="6"/>
        <v>65935.338876</v>
      </c>
      <c r="M129" s="14">
        <v>0.2605</v>
      </c>
      <c r="O129" s="5">
        <f t="shared" si="9"/>
        <v>17176.155777198</v>
      </c>
      <c r="Q129" s="16">
        <f t="shared" si="7"/>
        <v>48759.183098801994</v>
      </c>
      <c r="S129" s="16">
        <f t="shared" si="8"/>
        <v>159959.58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0.5878</v>
      </c>
      <c r="I130" s="20">
        <f t="shared" si="5"/>
        <v>191.9167</v>
      </c>
      <c r="K130" s="5">
        <f t="shared" si="6"/>
        <v>134.5833</v>
      </c>
      <c r="M130" s="14">
        <v>0.2035</v>
      </c>
      <c r="O130" s="5">
        <f t="shared" si="9"/>
        <v>27.38770155</v>
      </c>
      <c r="Q130" s="16">
        <f t="shared" si="7"/>
        <v>107.19559845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444852.69</v>
      </c>
      <c r="G131" s="19">
        <v>0.5878</v>
      </c>
      <c r="I131" s="20">
        <f t="shared" si="5"/>
        <v>261484.411182</v>
      </c>
      <c r="K131" s="5">
        <f t="shared" si="6"/>
        <v>183368.278818</v>
      </c>
      <c r="M131" s="14">
        <v>0.3691</v>
      </c>
      <c r="O131" s="5">
        <f t="shared" si="9"/>
        <v>67681.2317117238</v>
      </c>
      <c r="Q131" s="16">
        <f t="shared" si="7"/>
        <v>115687.0471062762</v>
      </c>
      <c r="S131" s="16">
        <f t="shared" si="8"/>
        <v>444852.69</v>
      </c>
    </row>
    <row r="132" spans="1:19" ht="11.25">
      <c r="A132" s="4" t="s">
        <v>127</v>
      </c>
      <c r="C132" s="3" t="s">
        <v>256</v>
      </c>
      <c r="E132" s="6">
        <v>306514.41</v>
      </c>
      <c r="G132" s="19">
        <v>0.5878</v>
      </c>
      <c r="I132" s="20">
        <f t="shared" si="5"/>
        <v>180169.17019799998</v>
      </c>
      <c r="K132" s="5">
        <f t="shared" si="6"/>
        <v>126345.239802</v>
      </c>
      <c r="M132" s="14">
        <v>0.3072</v>
      </c>
      <c r="O132" s="5">
        <f t="shared" si="9"/>
        <v>38813.257667174395</v>
      </c>
      <c r="Q132" s="16">
        <f t="shared" si="7"/>
        <v>87531.98213482561</v>
      </c>
      <c r="S132" s="16">
        <f t="shared" si="8"/>
        <v>306514.41</v>
      </c>
    </row>
    <row r="133" spans="1:19" ht="11.25">
      <c r="A133" s="4" t="s">
        <v>128</v>
      </c>
      <c r="C133" s="3" t="s">
        <v>257</v>
      </c>
      <c r="E133" s="6">
        <v>40575.92</v>
      </c>
      <c r="G133" s="19">
        <v>0.5878</v>
      </c>
      <c r="I133" s="20">
        <f t="shared" si="5"/>
        <v>23850.525776</v>
      </c>
      <c r="K133" s="5">
        <f t="shared" si="6"/>
        <v>16725.394224</v>
      </c>
      <c r="M133" s="14">
        <v>0.3513</v>
      </c>
      <c r="O133" s="5">
        <f t="shared" si="9"/>
        <v>5875.6309908912</v>
      </c>
      <c r="Q133" s="16">
        <f t="shared" si="7"/>
        <v>10849.763233108799</v>
      </c>
      <c r="S133" s="16">
        <f t="shared" si="8"/>
        <v>40575.92</v>
      </c>
    </row>
    <row r="134" spans="1:19" ht="11.25">
      <c r="A134" s="4" t="s">
        <v>129</v>
      </c>
      <c r="C134" s="3" t="s">
        <v>258</v>
      </c>
      <c r="E134" s="6">
        <v>69461.84</v>
      </c>
      <c r="G134" s="19">
        <v>0.5878</v>
      </c>
      <c r="I134" s="20">
        <f t="shared" si="5"/>
        <v>40829.669552</v>
      </c>
      <c r="K134" s="5">
        <f t="shared" si="6"/>
        <v>28632.170447999997</v>
      </c>
      <c r="M134" s="14">
        <v>0.2699</v>
      </c>
      <c r="O134" s="5">
        <f t="shared" si="9"/>
        <v>7727.822803915198</v>
      </c>
      <c r="Q134" s="16">
        <f t="shared" si="7"/>
        <v>20904.3476440848</v>
      </c>
      <c r="S134" s="16">
        <f t="shared" si="8"/>
        <v>69461.84</v>
      </c>
    </row>
    <row r="135" spans="1:19" ht="11.25">
      <c r="A135" s="4" t="s">
        <v>130</v>
      </c>
      <c r="C135" s="3" t="s">
        <v>259</v>
      </c>
      <c r="E135" s="6">
        <v>12624.59</v>
      </c>
      <c r="G135" s="19">
        <v>0.5878</v>
      </c>
      <c r="I135" s="20">
        <f t="shared" si="5"/>
        <v>7420.734002</v>
      </c>
      <c r="K135" s="5">
        <f t="shared" si="6"/>
        <v>5203.855998</v>
      </c>
      <c r="M135" s="14">
        <v>0.2432</v>
      </c>
      <c r="O135" s="5">
        <f t="shared" si="9"/>
        <v>1265.5777787136</v>
      </c>
      <c r="Q135" s="16">
        <f t="shared" si="7"/>
        <v>3938.2782192863997</v>
      </c>
      <c r="S135" s="16">
        <f t="shared" si="8"/>
        <v>12624.59</v>
      </c>
    </row>
    <row r="136" spans="1:19" ht="11.25">
      <c r="A136" s="4" t="s">
        <v>131</v>
      </c>
      <c r="C136" s="3" t="s">
        <v>260</v>
      </c>
      <c r="E136" s="6">
        <v>361840.86</v>
      </c>
      <c r="G136" s="19">
        <v>0.5878</v>
      </c>
      <c r="I136" s="20">
        <f t="shared" si="5"/>
        <v>212690.057508</v>
      </c>
      <c r="K136" s="5">
        <f>E136-I136</f>
        <v>149150.802492</v>
      </c>
      <c r="M136" s="14">
        <v>0.3569</v>
      </c>
      <c r="O136" s="5">
        <f>K136*M136</f>
        <v>53231.921409394796</v>
      </c>
      <c r="Q136" s="16">
        <f>K136-O136</f>
        <v>95918.88108260519</v>
      </c>
      <c r="S136" s="16">
        <f>I136+O136+Q136</f>
        <v>361840.86</v>
      </c>
    </row>
    <row r="137" spans="1:19" ht="11.25">
      <c r="A137" s="4" t="s">
        <v>132</v>
      </c>
      <c r="C137" s="3" t="s">
        <v>261</v>
      </c>
      <c r="E137" s="6">
        <v>8758.12</v>
      </c>
      <c r="G137" s="19">
        <v>0.5878</v>
      </c>
      <c r="I137" s="20">
        <f t="shared" si="5"/>
        <v>5148.022936</v>
      </c>
      <c r="K137" s="5">
        <f>E137-I137</f>
        <v>3610.0970640000005</v>
      </c>
      <c r="M137" s="14">
        <v>0.3843</v>
      </c>
      <c r="O137" s="5">
        <f>K137*M137</f>
        <v>1387.3603016952002</v>
      </c>
      <c r="Q137" s="16">
        <f>K137-O137</f>
        <v>2222.7367623048003</v>
      </c>
      <c r="S137" s="16">
        <f>I137+O137+Q137</f>
        <v>8758.12</v>
      </c>
    </row>
    <row r="138" spans="1:19" ht="11.25">
      <c r="A138" s="4" t="s">
        <v>133</v>
      </c>
      <c r="C138" s="3" t="s">
        <v>262</v>
      </c>
      <c r="E138" s="6">
        <v>48978.02</v>
      </c>
      <c r="G138" s="19">
        <v>0.5878</v>
      </c>
      <c r="I138" s="20">
        <f>E138*G138</f>
        <v>28789.280155999997</v>
      </c>
      <c r="K138" s="5">
        <f>E138-I138</f>
        <v>20188.739844</v>
      </c>
      <c r="M138" s="14">
        <v>0.4553</v>
      </c>
      <c r="O138" s="5">
        <f>K138*M138</f>
        <v>9191.9332509732</v>
      </c>
      <c r="Q138" s="16">
        <f>K138-O138</f>
        <v>10996.8065930268</v>
      </c>
      <c r="S138" s="16">
        <f>I138+O138+Q138</f>
        <v>48978.02</v>
      </c>
    </row>
    <row r="139" spans="1:19" ht="11.25">
      <c r="A139" s="4" t="s">
        <v>134</v>
      </c>
      <c r="C139" s="3" t="s">
        <v>263</v>
      </c>
      <c r="E139" s="6">
        <v>80712.2</v>
      </c>
      <c r="G139" s="19">
        <v>0.5878</v>
      </c>
      <c r="I139" s="20">
        <f>E139*G139</f>
        <v>47442.63116</v>
      </c>
      <c r="K139" s="5">
        <f>E139-I139</f>
        <v>33269.56884</v>
      </c>
      <c r="M139" s="14">
        <v>0.4587</v>
      </c>
      <c r="O139" s="5">
        <f>K139*M139</f>
        <v>15260.751226908</v>
      </c>
      <c r="Q139" s="16">
        <f>K139-O139</f>
        <v>18008.817613092</v>
      </c>
      <c r="S139" s="16">
        <f>I139+O139+Q139</f>
        <v>80712.2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8569048.929999996</v>
      </c>
      <c r="G143" s="6"/>
      <c r="I143" s="18">
        <f>SUM(I9:I142)</f>
        <v>5036886.961054001</v>
      </c>
      <c r="K143" s="5">
        <f>SUM(K9:K142)</f>
        <v>3532161.9689460015</v>
      </c>
      <c r="O143" s="5">
        <f>SUM(O9:O142)</f>
        <v>1222270.9626164709</v>
      </c>
      <c r="Q143" s="16">
        <f>K143-O143</f>
        <v>2309891.006329531</v>
      </c>
      <c r="S143" s="16">
        <f>SUM(S9:S142)</f>
        <v>8569048.929999996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0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0" sqref="E1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0.4122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6">
        <v>25471.74</v>
      </c>
      <c r="G9" s="19">
        <v>0.5878</v>
      </c>
      <c r="I9" s="20">
        <f>E9*G9</f>
        <v>14972.288772</v>
      </c>
      <c r="K9" s="5">
        <f>E9-I9</f>
        <v>10499.451228000002</v>
      </c>
      <c r="M9" s="14">
        <v>0.2332</v>
      </c>
      <c r="O9" s="5">
        <f>K9*M9</f>
        <v>2448.4720263696004</v>
      </c>
      <c r="Q9" s="16">
        <f>K9-O9</f>
        <v>8050.979201630402</v>
      </c>
      <c r="S9" s="16">
        <f>I9+O9+Q9</f>
        <v>25471.74</v>
      </c>
    </row>
    <row r="10" spans="1:19" ht="11.25">
      <c r="A10" s="4" t="s">
        <v>5</v>
      </c>
      <c r="C10" s="3" t="s">
        <v>135</v>
      </c>
      <c r="E10" s="6">
        <v>98260.4</v>
      </c>
      <c r="G10" s="19">
        <v>0.5878</v>
      </c>
      <c r="I10" s="20">
        <f aca="true" t="shared" si="0" ref="I10:I73">E10*G10</f>
        <v>57757.46311999999</v>
      </c>
      <c r="K10" s="5">
        <f aca="true" t="shared" si="1" ref="K10:K73">E10-I10</f>
        <v>40502.93688</v>
      </c>
      <c r="M10" s="14">
        <v>0.4474</v>
      </c>
      <c r="O10" s="5">
        <f>K10*M10</f>
        <v>18121.013960112003</v>
      </c>
      <c r="Q10" s="16">
        <f aca="true" t="shared" si="2" ref="Q10:Q73">K10-O10</f>
        <v>22381.922919888</v>
      </c>
      <c r="S10" s="16">
        <f aca="true" t="shared" si="3" ref="S10:S73">I10+O10+Q10</f>
        <v>98260.4</v>
      </c>
    </row>
    <row r="11" spans="1:19" ht="11.25">
      <c r="A11" s="4" t="s">
        <v>6</v>
      </c>
      <c r="C11" s="3" t="s">
        <v>136</v>
      </c>
      <c r="E11" s="6">
        <v>26912.6</v>
      </c>
      <c r="G11" s="19">
        <v>0.5878</v>
      </c>
      <c r="I11" s="20">
        <f t="shared" si="0"/>
        <v>15819.226279999999</v>
      </c>
      <c r="K11" s="5">
        <f t="shared" si="1"/>
        <v>11093.37372</v>
      </c>
      <c r="M11" s="14">
        <v>0.1924</v>
      </c>
      <c r="O11" s="5">
        <f aca="true" t="shared" si="4" ref="O11:O74">K11*M11</f>
        <v>2134.3651037279997</v>
      </c>
      <c r="Q11" s="16">
        <f t="shared" si="2"/>
        <v>8959.008616272</v>
      </c>
      <c r="S11" s="16">
        <f t="shared" si="3"/>
        <v>26912.6</v>
      </c>
    </row>
    <row r="12" spans="1:19" ht="11.25">
      <c r="A12" s="4" t="s">
        <v>7</v>
      </c>
      <c r="C12" s="3" t="s">
        <v>137</v>
      </c>
      <c r="E12" s="6">
        <v>16043.16</v>
      </c>
      <c r="G12" s="19">
        <v>0.5878</v>
      </c>
      <c r="I12" s="20">
        <f t="shared" si="0"/>
        <v>9430.169448</v>
      </c>
      <c r="K12" s="5">
        <f t="shared" si="1"/>
        <v>6612.990551999999</v>
      </c>
      <c r="M12" s="14">
        <v>0.3268</v>
      </c>
      <c r="O12" s="5">
        <f t="shared" si="4"/>
        <v>2161.1253123935994</v>
      </c>
      <c r="Q12" s="16">
        <f t="shared" si="2"/>
        <v>4451.8652396064</v>
      </c>
      <c r="S12" s="16">
        <f t="shared" si="3"/>
        <v>16043.16</v>
      </c>
    </row>
    <row r="13" spans="1:19" ht="11.25">
      <c r="A13" s="4" t="s">
        <v>8</v>
      </c>
      <c r="C13" s="3" t="s">
        <v>138</v>
      </c>
      <c r="E13" s="6">
        <v>35259.13</v>
      </c>
      <c r="G13" s="19">
        <v>0.5878</v>
      </c>
      <c r="I13" s="20">
        <f t="shared" si="0"/>
        <v>20725.316614</v>
      </c>
      <c r="K13" s="5">
        <f t="shared" si="1"/>
        <v>14533.813385999998</v>
      </c>
      <c r="M13" s="14">
        <v>0.2722</v>
      </c>
      <c r="O13" s="5">
        <f t="shared" si="4"/>
        <v>3956.1040036691993</v>
      </c>
      <c r="Q13" s="16">
        <f t="shared" si="2"/>
        <v>10577.709382330799</v>
      </c>
      <c r="S13" s="16">
        <f t="shared" si="3"/>
        <v>35259.13</v>
      </c>
    </row>
    <row r="14" spans="1:19" ht="11.25">
      <c r="A14" s="4" t="s">
        <v>9</v>
      </c>
      <c r="C14" s="3" t="s">
        <v>139</v>
      </c>
      <c r="E14" s="6">
        <v>4580.9</v>
      </c>
      <c r="G14" s="19">
        <v>0.5878</v>
      </c>
      <c r="I14" s="20">
        <f t="shared" si="0"/>
        <v>2692.6530199999997</v>
      </c>
      <c r="K14" s="5">
        <f t="shared" si="1"/>
        <v>1888.24698</v>
      </c>
      <c r="M14" s="14">
        <v>0.2639</v>
      </c>
      <c r="O14" s="5">
        <f t="shared" si="4"/>
        <v>498.308378022</v>
      </c>
      <c r="Q14" s="16">
        <f t="shared" si="2"/>
        <v>1389.938601978</v>
      </c>
      <c r="S14" s="16">
        <f t="shared" si="3"/>
        <v>4580.9</v>
      </c>
    </row>
    <row r="15" spans="1:19" ht="11.25">
      <c r="A15" s="4" t="s">
        <v>10</v>
      </c>
      <c r="C15" s="3" t="s">
        <v>140</v>
      </c>
      <c r="E15" s="6">
        <v>102442.72</v>
      </c>
      <c r="G15" s="19">
        <v>0.5878</v>
      </c>
      <c r="I15" s="20">
        <f t="shared" si="0"/>
        <v>60215.830816</v>
      </c>
      <c r="K15" s="5">
        <f t="shared" si="1"/>
        <v>42226.889184</v>
      </c>
      <c r="M15" s="14">
        <v>0.4602</v>
      </c>
      <c r="O15" s="5">
        <f t="shared" si="4"/>
        <v>19432.8144024768</v>
      </c>
      <c r="Q15" s="16">
        <f t="shared" si="2"/>
        <v>22794.0747815232</v>
      </c>
      <c r="S15" s="16">
        <f t="shared" si="3"/>
        <v>102442.72</v>
      </c>
    </row>
    <row r="16" spans="1:19" ht="11.25">
      <c r="A16" s="4" t="s">
        <v>11</v>
      </c>
      <c r="C16" s="3" t="s">
        <v>141</v>
      </c>
      <c r="E16" s="6">
        <v>80592.44</v>
      </c>
      <c r="G16" s="19">
        <v>0.5878</v>
      </c>
      <c r="I16" s="20">
        <f t="shared" si="0"/>
        <v>47372.236232</v>
      </c>
      <c r="K16" s="5">
        <f t="shared" si="1"/>
        <v>33220.203768</v>
      </c>
      <c r="M16" s="14">
        <v>0.3302</v>
      </c>
      <c r="O16" s="5">
        <f t="shared" si="4"/>
        <v>10969.3112841936</v>
      </c>
      <c r="Q16" s="16">
        <f t="shared" si="2"/>
        <v>22250.892483806398</v>
      </c>
      <c r="S16" s="16">
        <f t="shared" si="3"/>
        <v>80592.44</v>
      </c>
    </row>
    <row r="17" spans="1:19" ht="11.25">
      <c r="A17" s="4" t="s">
        <v>12</v>
      </c>
      <c r="C17" s="3" t="s">
        <v>142</v>
      </c>
      <c r="E17" s="6"/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24224.29</v>
      </c>
      <c r="G18" s="19">
        <v>0.5878</v>
      </c>
      <c r="I18" s="20">
        <f t="shared" si="0"/>
        <v>14239.037662</v>
      </c>
      <c r="K18" s="5">
        <f t="shared" si="1"/>
        <v>9985.252338</v>
      </c>
      <c r="M18" s="14">
        <v>0.336</v>
      </c>
      <c r="O18" s="5">
        <f t="shared" si="4"/>
        <v>3355.0447855680004</v>
      </c>
      <c r="Q18" s="16">
        <f t="shared" si="2"/>
        <v>6630.207552432</v>
      </c>
      <c r="S18" s="16">
        <f t="shared" si="3"/>
        <v>24224.29</v>
      </c>
    </row>
    <row r="19" spans="1:19" ht="11.25">
      <c r="A19" s="4" t="s">
        <v>14</v>
      </c>
      <c r="C19" s="3" t="s">
        <v>144</v>
      </c>
      <c r="E19" s="6"/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28976.92</v>
      </c>
      <c r="G20" s="19">
        <v>0.5878</v>
      </c>
      <c r="I20" s="20">
        <f t="shared" si="0"/>
        <v>17032.633576</v>
      </c>
      <c r="K20" s="5">
        <f t="shared" si="1"/>
        <v>11944.286423999998</v>
      </c>
      <c r="M20" s="14">
        <v>0.3602</v>
      </c>
      <c r="O20" s="5">
        <f t="shared" si="4"/>
        <v>4302.3319699247995</v>
      </c>
      <c r="Q20" s="16">
        <f t="shared" si="2"/>
        <v>7641.954454075199</v>
      </c>
      <c r="S20" s="16">
        <f t="shared" si="3"/>
        <v>28976.92</v>
      </c>
    </row>
    <row r="21" spans="1:19" ht="11.25">
      <c r="A21" s="4" t="s">
        <v>16</v>
      </c>
      <c r="C21" s="3" t="s">
        <v>146</v>
      </c>
      <c r="E21" s="6">
        <v>26352.46</v>
      </c>
      <c r="G21" s="19">
        <v>0.5878</v>
      </c>
      <c r="I21" s="20">
        <f t="shared" si="0"/>
        <v>15489.975987999998</v>
      </c>
      <c r="K21" s="5">
        <f t="shared" si="1"/>
        <v>10862.484012</v>
      </c>
      <c r="M21" s="14">
        <v>0.2439</v>
      </c>
      <c r="O21" s="5">
        <f t="shared" si="4"/>
        <v>2649.3598505268</v>
      </c>
      <c r="Q21" s="16">
        <f t="shared" si="2"/>
        <v>8213.1241614732</v>
      </c>
      <c r="S21" s="16">
        <f t="shared" si="3"/>
        <v>26352.46</v>
      </c>
    </row>
    <row r="22" spans="1:19" ht="11.25">
      <c r="A22" s="4" t="s">
        <v>17</v>
      </c>
      <c r="C22" s="3" t="s">
        <v>147</v>
      </c>
      <c r="E22" s="6">
        <v>26383.7</v>
      </c>
      <c r="G22" s="19">
        <v>0.5878</v>
      </c>
      <c r="I22" s="20">
        <f t="shared" si="0"/>
        <v>15508.33886</v>
      </c>
      <c r="K22" s="5">
        <f t="shared" si="1"/>
        <v>10875.36114</v>
      </c>
      <c r="M22" s="14">
        <v>0.3156</v>
      </c>
      <c r="O22" s="5">
        <f t="shared" si="4"/>
        <v>3432.263975784</v>
      </c>
      <c r="Q22" s="16">
        <f t="shared" si="2"/>
        <v>7443.097164216</v>
      </c>
      <c r="S22" s="16">
        <f t="shared" si="3"/>
        <v>26383.7</v>
      </c>
    </row>
    <row r="23" spans="1:19" ht="11.25">
      <c r="A23" s="4" t="s">
        <v>18</v>
      </c>
      <c r="C23" s="3" t="s">
        <v>148</v>
      </c>
      <c r="E23" s="6">
        <v>12714.47</v>
      </c>
      <c r="G23" s="19">
        <v>0.5878</v>
      </c>
      <c r="I23" s="20">
        <f t="shared" si="0"/>
        <v>7473.565465999999</v>
      </c>
      <c r="K23" s="5">
        <f t="shared" si="1"/>
        <v>5240.904534</v>
      </c>
      <c r="M23" s="14">
        <v>0.2023</v>
      </c>
      <c r="O23" s="5">
        <f t="shared" si="4"/>
        <v>1060.2349872282</v>
      </c>
      <c r="Q23" s="16">
        <f t="shared" si="2"/>
        <v>4180.6695467718</v>
      </c>
      <c r="S23" s="16">
        <f t="shared" si="3"/>
        <v>12714.47</v>
      </c>
    </row>
    <row r="24" spans="1:19" ht="11.25">
      <c r="A24" s="4" t="s">
        <v>19</v>
      </c>
      <c r="C24" s="3" t="s">
        <v>149</v>
      </c>
      <c r="E24" s="6">
        <v>37910.86</v>
      </c>
      <c r="G24" s="19">
        <v>0.5878</v>
      </c>
      <c r="I24" s="20">
        <f t="shared" si="0"/>
        <v>22284.003508</v>
      </c>
      <c r="K24" s="5">
        <f t="shared" si="1"/>
        <v>15626.856491999999</v>
      </c>
      <c r="M24" s="14">
        <v>0.3107</v>
      </c>
      <c r="O24" s="5">
        <f t="shared" si="4"/>
        <v>4855.2643120644</v>
      </c>
      <c r="Q24" s="16">
        <f t="shared" si="2"/>
        <v>10771.5921799356</v>
      </c>
      <c r="S24" s="16">
        <f t="shared" si="3"/>
        <v>37910.86</v>
      </c>
    </row>
    <row r="25" spans="1:19" ht="11.25">
      <c r="A25" s="4" t="s">
        <v>20</v>
      </c>
      <c r="C25" s="3" t="s">
        <v>150</v>
      </c>
      <c r="E25" s="6">
        <v>18591.14</v>
      </c>
      <c r="G25" s="19">
        <v>0.5878</v>
      </c>
      <c r="I25" s="20">
        <f t="shared" si="0"/>
        <v>10927.872092</v>
      </c>
      <c r="K25" s="5">
        <f t="shared" si="1"/>
        <v>7663.267908</v>
      </c>
      <c r="M25" s="14">
        <v>0.3308</v>
      </c>
      <c r="O25" s="5">
        <f t="shared" si="4"/>
        <v>2535.0090239663996</v>
      </c>
      <c r="Q25" s="16">
        <f t="shared" si="2"/>
        <v>5128.2588840336</v>
      </c>
      <c r="S25" s="16">
        <f t="shared" si="3"/>
        <v>18591.14</v>
      </c>
    </row>
    <row r="26" spans="1:19" ht="11.25">
      <c r="A26" s="4" t="s">
        <v>21</v>
      </c>
      <c r="C26" s="3" t="s">
        <v>151</v>
      </c>
      <c r="E26" s="6">
        <v>11593.12</v>
      </c>
      <c r="G26" s="19">
        <v>0.5878</v>
      </c>
      <c r="I26" s="20">
        <f t="shared" si="0"/>
        <v>6814.435936000001</v>
      </c>
      <c r="K26" s="5">
        <f t="shared" si="1"/>
        <v>4778.684064</v>
      </c>
      <c r="M26" s="14">
        <v>0.291</v>
      </c>
      <c r="O26" s="5">
        <f t="shared" si="4"/>
        <v>1390.5970626239998</v>
      </c>
      <c r="Q26" s="16">
        <f t="shared" si="2"/>
        <v>3388.0870013760004</v>
      </c>
      <c r="S26" s="16">
        <f t="shared" si="3"/>
        <v>11593.120000000003</v>
      </c>
    </row>
    <row r="27" spans="1:19" ht="11.25">
      <c r="A27" s="4" t="s">
        <v>22</v>
      </c>
      <c r="C27" s="3" t="s">
        <v>152</v>
      </c>
      <c r="E27" s="6">
        <v>4476.88</v>
      </c>
      <c r="G27" s="19">
        <v>0.5878</v>
      </c>
      <c r="I27" s="20">
        <f t="shared" si="0"/>
        <v>2631.510064</v>
      </c>
      <c r="K27" s="5">
        <f t="shared" si="1"/>
        <v>1845.369936</v>
      </c>
      <c r="M27" s="14">
        <v>0.3131</v>
      </c>
      <c r="O27" s="5">
        <f t="shared" si="4"/>
        <v>577.7853269616</v>
      </c>
      <c r="Q27" s="16">
        <f t="shared" si="2"/>
        <v>1267.5846090384</v>
      </c>
      <c r="S27" s="16">
        <f t="shared" si="3"/>
        <v>4476.88</v>
      </c>
    </row>
    <row r="28" spans="1:19" ht="11.25">
      <c r="A28" s="4" t="s">
        <v>23</v>
      </c>
      <c r="C28" s="3" t="s">
        <v>153</v>
      </c>
      <c r="E28" s="6">
        <v>55540.8</v>
      </c>
      <c r="G28" s="19">
        <v>0.5878</v>
      </c>
      <c r="I28" s="20">
        <f t="shared" si="0"/>
        <v>32646.882240000003</v>
      </c>
      <c r="K28" s="5">
        <f t="shared" si="1"/>
        <v>22893.91776</v>
      </c>
      <c r="M28" s="14">
        <v>0.2204</v>
      </c>
      <c r="O28" s="5">
        <f t="shared" si="4"/>
        <v>5045.819474304</v>
      </c>
      <c r="Q28" s="16">
        <f t="shared" si="2"/>
        <v>17848.098285696</v>
      </c>
      <c r="S28" s="16">
        <f t="shared" si="3"/>
        <v>55540.8</v>
      </c>
    </row>
    <row r="29" spans="1:19" ht="11.25">
      <c r="A29" s="4" t="s">
        <v>24</v>
      </c>
      <c r="C29" s="3" t="s">
        <v>154</v>
      </c>
      <c r="E29" s="6">
        <v>139761.89</v>
      </c>
      <c r="G29" s="19">
        <v>0.5878</v>
      </c>
      <c r="I29" s="20">
        <f t="shared" si="0"/>
        <v>82152.03894200001</v>
      </c>
      <c r="K29" s="5">
        <f t="shared" si="1"/>
        <v>57609.851058</v>
      </c>
      <c r="M29" s="14">
        <v>0.3853</v>
      </c>
      <c r="O29" s="5">
        <f t="shared" si="4"/>
        <v>22197.075612647397</v>
      </c>
      <c r="Q29" s="16">
        <f t="shared" si="2"/>
        <v>35412.7754453526</v>
      </c>
      <c r="S29" s="16">
        <f t="shared" si="3"/>
        <v>139761.89</v>
      </c>
    </row>
    <row r="30" spans="1:19" ht="11.25">
      <c r="A30" s="4" t="s">
        <v>25</v>
      </c>
      <c r="C30" s="3" t="s">
        <v>155</v>
      </c>
      <c r="E30" s="6"/>
      <c r="G30" s="19">
        <v>0.5878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21291.8</v>
      </c>
      <c r="G31" s="19">
        <v>0.5878</v>
      </c>
      <c r="I31" s="20">
        <f t="shared" si="0"/>
        <v>12515.320039999999</v>
      </c>
      <c r="K31" s="5">
        <f t="shared" si="1"/>
        <v>8776.47996</v>
      </c>
      <c r="M31" s="14">
        <v>0.2901</v>
      </c>
      <c r="O31" s="5">
        <f t="shared" si="4"/>
        <v>2546.0568363960006</v>
      </c>
      <c r="Q31" s="16">
        <f t="shared" si="2"/>
        <v>6230.423123604</v>
      </c>
      <c r="S31" s="16">
        <f t="shared" si="3"/>
        <v>21291.8</v>
      </c>
    </row>
    <row r="32" spans="1:19" ht="11.25">
      <c r="A32" s="4" t="s">
        <v>27</v>
      </c>
      <c r="C32" s="3" t="s">
        <v>157</v>
      </c>
      <c r="E32" s="6">
        <v>108091.2</v>
      </c>
      <c r="G32" s="19">
        <v>0.5878</v>
      </c>
      <c r="I32" s="20">
        <f t="shared" si="0"/>
        <v>63536.007359999996</v>
      </c>
      <c r="K32" s="5">
        <f t="shared" si="1"/>
        <v>44555.19264</v>
      </c>
      <c r="M32" s="14">
        <v>0.3767</v>
      </c>
      <c r="O32" s="5">
        <f t="shared" si="4"/>
        <v>16783.941067488</v>
      </c>
      <c r="Q32" s="16">
        <f t="shared" si="2"/>
        <v>27771.251572512003</v>
      </c>
      <c r="S32" s="16">
        <f t="shared" si="3"/>
        <v>108091.2</v>
      </c>
    </row>
    <row r="33" spans="1:19" ht="11.25">
      <c r="A33" s="4" t="s">
        <v>28</v>
      </c>
      <c r="C33" s="3" t="s">
        <v>158</v>
      </c>
      <c r="E33" s="6">
        <v>12572.62</v>
      </c>
      <c r="G33" s="19">
        <v>0.5878</v>
      </c>
      <c r="I33" s="20">
        <f t="shared" si="0"/>
        <v>7390.186036</v>
      </c>
      <c r="K33" s="5">
        <f t="shared" si="1"/>
        <v>5182.433964000001</v>
      </c>
      <c r="M33" s="14">
        <v>0.304</v>
      </c>
      <c r="O33" s="5">
        <f t="shared" si="4"/>
        <v>1575.4599250560002</v>
      </c>
      <c r="Q33" s="16">
        <f t="shared" si="2"/>
        <v>3606.9740389440003</v>
      </c>
      <c r="S33" s="16">
        <f t="shared" si="3"/>
        <v>12572.619999999999</v>
      </c>
    </row>
    <row r="34" spans="1:19" ht="11.25">
      <c r="A34" s="4" t="s">
        <v>29</v>
      </c>
      <c r="C34" s="3" t="s">
        <v>159</v>
      </c>
      <c r="E34" s="6">
        <v>3589.8</v>
      </c>
      <c r="G34" s="19">
        <v>0.5878</v>
      </c>
      <c r="I34" s="20">
        <f t="shared" si="0"/>
        <v>2110.08444</v>
      </c>
      <c r="K34" s="5">
        <f t="shared" si="1"/>
        <v>1479.71556</v>
      </c>
      <c r="M34" s="14">
        <v>0.3042</v>
      </c>
      <c r="O34" s="5">
        <f t="shared" si="4"/>
        <v>450.12947335200005</v>
      </c>
      <c r="Q34" s="16">
        <f t="shared" si="2"/>
        <v>1029.586086648</v>
      </c>
      <c r="S34" s="16">
        <f t="shared" si="3"/>
        <v>3589.8</v>
      </c>
    </row>
    <row r="35" spans="1:19" ht="11.25">
      <c r="A35" s="4" t="s">
        <v>30</v>
      </c>
      <c r="C35" s="3" t="s">
        <v>160</v>
      </c>
      <c r="E35" s="6">
        <v>31090.92</v>
      </c>
      <c r="G35" s="19">
        <v>0.5878</v>
      </c>
      <c r="I35" s="20">
        <f t="shared" si="0"/>
        <v>18275.242776</v>
      </c>
      <c r="K35" s="5">
        <f t="shared" si="1"/>
        <v>12815.677224</v>
      </c>
      <c r="M35" s="14">
        <v>0.3358</v>
      </c>
      <c r="O35" s="5">
        <f t="shared" si="4"/>
        <v>4303.5044118192</v>
      </c>
      <c r="Q35" s="16">
        <f t="shared" si="2"/>
        <v>8512.1728121808</v>
      </c>
      <c r="S35" s="16">
        <f t="shared" si="3"/>
        <v>31090.92</v>
      </c>
    </row>
    <row r="36" spans="1:19" ht="11.25">
      <c r="A36" s="4" t="s">
        <v>31</v>
      </c>
      <c r="C36" s="3" t="s">
        <v>161</v>
      </c>
      <c r="E36" s="6">
        <v>15728.82</v>
      </c>
      <c r="G36" s="19">
        <v>0.5878</v>
      </c>
      <c r="I36" s="20">
        <f t="shared" si="0"/>
        <v>9245.400396</v>
      </c>
      <c r="K36" s="5">
        <f t="shared" si="1"/>
        <v>6483.419604000001</v>
      </c>
      <c r="M36" s="14">
        <v>0.3853</v>
      </c>
      <c r="O36" s="5">
        <f t="shared" si="4"/>
        <v>2498.0615734212</v>
      </c>
      <c r="Q36" s="16">
        <f t="shared" si="2"/>
        <v>3985.3580305788005</v>
      </c>
      <c r="S36" s="16">
        <f t="shared" si="3"/>
        <v>15728.82</v>
      </c>
    </row>
    <row r="37" spans="1:19" ht="11.25">
      <c r="A37" s="4" t="s">
        <v>32</v>
      </c>
      <c r="C37" s="3" t="s">
        <v>162</v>
      </c>
      <c r="E37" s="6">
        <v>289246.22</v>
      </c>
      <c r="G37" s="19">
        <v>0.5878</v>
      </c>
      <c r="I37" s="20">
        <f t="shared" si="0"/>
        <v>170018.92811599997</v>
      </c>
      <c r="K37" s="5">
        <f t="shared" si="1"/>
        <v>119227.291884</v>
      </c>
      <c r="M37" s="14">
        <v>0.4611</v>
      </c>
      <c r="O37" s="5">
        <f t="shared" si="4"/>
        <v>54975.704287712404</v>
      </c>
      <c r="Q37" s="16">
        <f t="shared" si="2"/>
        <v>64251.5875962876</v>
      </c>
      <c r="S37" s="16">
        <f t="shared" si="3"/>
        <v>289246.22</v>
      </c>
    </row>
    <row r="38" spans="1:19" ht="11.25">
      <c r="A38" s="4" t="s">
        <v>33</v>
      </c>
      <c r="C38" s="3" t="s">
        <v>163</v>
      </c>
      <c r="E38" s="6">
        <v>28998.82</v>
      </c>
      <c r="G38" s="19">
        <v>0.5878</v>
      </c>
      <c r="I38" s="20">
        <f t="shared" si="0"/>
        <v>17045.506396</v>
      </c>
      <c r="K38" s="5">
        <f t="shared" si="1"/>
        <v>11953.313603999999</v>
      </c>
      <c r="M38" s="14">
        <v>0.4584</v>
      </c>
      <c r="O38" s="5">
        <f t="shared" si="4"/>
        <v>5479.398956073599</v>
      </c>
      <c r="Q38" s="16">
        <f t="shared" si="2"/>
        <v>6473.9146479264</v>
      </c>
      <c r="S38" s="16">
        <f t="shared" si="3"/>
        <v>28998.82</v>
      </c>
    </row>
    <row r="39" spans="1:19" ht="11.25">
      <c r="A39" s="4" t="s">
        <v>34</v>
      </c>
      <c r="C39" s="3" t="s">
        <v>164</v>
      </c>
      <c r="E39" s="6">
        <v>12246.12</v>
      </c>
      <c r="G39" s="19">
        <v>0.5878</v>
      </c>
      <c r="I39" s="20">
        <f t="shared" si="0"/>
        <v>7198.269336</v>
      </c>
      <c r="K39" s="5">
        <f t="shared" si="1"/>
        <v>5047.8506640000005</v>
      </c>
      <c r="M39" s="14">
        <v>0.2324</v>
      </c>
      <c r="O39" s="5">
        <f t="shared" si="4"/>
        <v>1173.1204943136001</v>
      </c>
      <c r="Q39" s="16">
        <f t="shared" si="2"/>
        <v>3874.7301696864006</v>
      </c>
      <c r="S39" s="16">
        <f t="shared" si="3"/>
        <v>12246.120000000003</v>
      </c>
    </row>
    <row r="40" spans="1:19" ht="11.25">
      <c r="A40" s="4" t="s">
        <v>35</v>
      </c>
      <c r="C40" s="3" t="s">
        <v>165</v>
      </c>
      <c r="E40" s="6">
        <v>32263.32</v>
      </c>
      <c r="G40" s="19">
        <v>0.5878</v>
      </c>
      <c r="I40" s="20">
        <f t="shared" si="0"/>
        <v>18964.379495999998</v>
      </c>
      <c r="K40" s="5">
        <f t="shared" si="1"/>
        <v>13298.940504000002</v>
      </c>
      <c r="M40" s="14">
        <v>0.3811</v>
      </c>
      <c r="O40" s="5">
        <f t="shared" si="4"/>
        <v>5068.226226074401</v>
      </c>
      <c r="Q40" s="16">
        <f t="shared" si="2"/>
        <v>8230.714277925601</v>
      </c>
      <c r="S40" s="16">
        <f t="shared" si="3"/>
        <v>32263.32</v>
      </c>
    </row>
    <row r="41" spans="1:19" ht="11.25">
      <c r="A41" s="4" t="s">
        <v>36</v>
      </c>
      <c r="C41" s="3" t="s">
        <v>166</v>
      </c>
      <c r="E41" s="6">
        <v>198064.38</v>
      </c>
      <c r="G41" s="19">
        <v>0.5878</v>
      </c>
      <c r="I41" s="20">
        <f t="shared" si="0"/>
        <v>116422.242564</v>
      </c>
      <c r="K41" s="5">
        <f t="shared" si="1"/>
        <v>81642.137436</v>
      </c>
      <c r="M41" s="14">
        <v>0.283</v>
      </c>
      <c r="O41" s="5">
        <f t="shared" si="4"/>
        <v>23104.724894388</v>
      </c>
      <c r="Q41" s="16">
        <f t="shared" si="2"/>
        <v>58537.41254161201</v>
      </c>
      <c r="S41" s="16">
        <f t="shared" si="3"/>
        <v>198064.38</v>
      </c>
    </row>
    <row r="42" spans="1:19" ht="11.25">
      <c r="A42" s="4" t="s">
        <v>37</v>
      </c>
      <c r="C42" s="3" t="s">
        <v>167</v>
      </c>
      <c r="E42" s="6">
        <v>15655.82</v>
      </c>
      <c r="G42" s="19">
        <v>0.5878</v>
      </c>
      <c r="I42" s="20">
        <f t="shared" si="0"/>
        <v>9202.490996</v>
      </c>
      <c r="K42" s="5">
        <f t="shared" si="1"/>
        <v>6453.329003999999</v>
      </c>
      <c r="M42" s="14">
        <v>0.4348</v>
      </c>
      <c r="O42" s="5">
        <f t="shared" si="4"/>
        <v>2805.9074509392</v>
      </c>
      <c r="Q42" s="16">
        <f t="shared" si="2"/>
        <v>3647.4215530607994</v>
      </c>
      <c r="S42" s="16">
        <f t="shared" si="3"/>
        <v>15655.82</v>
      </c>
    </row>
    <row r="43" spans="1:19" ht="11.25">
      <c r="A43" s="4" t="s">
        <v>38</v>
      </c>
      <c r="C43" s="3" t="s">
        <v>168</v>
      </c>
      <c r="E43" s="6">
        <v>7739.9</v>
      </c>
      <c r="G43" s="19">
        <v>0.5878</v>
      </c>
      <c r="I43" s="20">
        <f t="shared" si="0"/>
        <v>4549.51322</v>
      </c>
      <c r="K43" s="5">
        <f t="shared" si="1"/>
        <v>3190.38678</v>
      </c>
      <c r="M43" s="14">
        <v>0.2898</v>
      </c>
      <c r="O43" s="5">
        <f t="shared" si="4"/>
        <v>924.5740888439999</v>
      </c>
      <c r="Q43" s="16">
        <f t="shared" si="2"/>
        <v>2265.812691156</v>
      </c>
      <c r="S43" s="16">
        <f t="shared" si="3"/>
        <v>7739.9</v>
      </c>
    </row>
    <row r="44" spans="1:19" ht="11.25">
      <c r="A44" s="4" t="s">
        <v>39</v>
      </c>
      <c r="C44" s="3" t="s">
        <v>169</v>
      </c>
      <c r="E44" s="6">
        <v>38316.86</v>
      </c>
      <c r="G44" s="19">
        <v>0.5878</v>
      </c>
      <c r="I44" s="20">
        <f t="shared" si="0"/>
        <v>22522.650308</v>
      </c>
      <c r="K44" s="5">
        <f t="shared" si="1"/>
        <v>15794.209692</v>
      </c>
      <c r="M44" s="14">
        <v>0.3687</v>
      </c>
      <c r="O44" s="5">
        <f t="shared" si="4"/>
        <v>5823.325113440401</v>
      </c>
      <c r="Q44" s="16">
        <f t="shared" si="2"/>
        <v>9970.884578559599</v>
      </c>
      <c r="S44" s="16">
        <f t="shared" si="3"/>
        <v>38316.86</v>
      </c>
    </row>
    <row r="45" spans="1:19" ht="11.25">
      <c r="A45" s="4" t="s">
        <v>40</v>
      </c>
      <c r="C45" s="3" t="s">
        <v>170</v>
      </c>
      <c r="E45" s="6">
        <v>9376.87</v>
      </c>
      <c r="G45" s="19">
        <v>0.5878</v>
      </c>
      <c r="I45" s="20">
        <f t="shared" si="0"/>
        <v>5511.724186</v>
      </c>
      <c r="K45" s="5">
        <f t="shared" si="1"/>
        <v>3865.1458140000004</v>
      </c>
      <c r="M45" s="14">
        <v>0.4871</v>
      </c>
      <c r="O45" s="5">
        <f t="shared" si="4"/>
        <v>1882.7125259994002</v>
      </c>
      <c r="Q45" s="16">
        <f t="shared" si="2"/>
        <v>1982.4332880006002</v>
      </c>
      <c r="S45" s="16">
        <f t="shared" si="3"/>
        <v>9376.87</v>
      </c>
    </row>
    <row r="46" spans="1:19" ht="11.25">
      <c r="A46" s="4" t="s">
        <v>41</v>
      </c>
      <c r="C46" s="3" t="s">
        <v>171</v>
      </c>
      <c r="E46" s="6">
        <v>889</v>
      </c>
      <c r="G46" s="19">
        <v>0.5878</v>
      </c>
      <c r="I46" s="20">
        <f t="shared" si="0"/>
        <v>522.5542</v>
      </c>
      <c r="K46" s="5">
        <f t="shared" si="1"/>
        <v>366.44579999999996</v>
      </c>
      <c r="M46" s="14">
        <v>0.2109</v>
      </c>
      <c r="O46" s="5">
        <f t="shared" si="4"/>
        <v>77.28341922</v>
      </c>
      <c r="Q46" s="16">
        <f t="shared" si="2"/>
        <v>289.16238078</v>
      </c>
      <c r="S46" s="16">
        <f t="shared" si="3"/>
        <v>889</v>
      </c>
    </row>
    <row r="47" spans="1:19" ht="11.25">
      <c r="A47" s="4" t="s">
        <v>42</v>
      </c>
      <c r="C47" s="3" t="s">
        <v>172</v>
      </c>
      <c r="E47" s="6">
        <v>39452.02</v>
      </c>
      <c r="G47" s="19">
        <v>0.5878</v>
      </c>
      <c r="I47" s="20">
        <f t="shared" si="0"/>
        <v>23189.897355999998</v>
      </c>
      <c r="K47" s="5">
        <f t="shared" si="1"/>
        <v>16262.122644</v>
      </c>
      <c r="M47" s="14">
        <v>0.3471</v>
      </c>
      <c r="O47" s="5">
        <f t="shared" si="4"/>
        <v>5644.5827697324</v>
      </c>
      <c r="Q47" s="16">
        <f t="shared" si="2"/>
        <v>10617.539874267599</v>
      </c>
      <c r="S47" s="16">
        <f t="shared" si="3"/>
        <v>39452.02</v>
      </c>
    </row>
    <row r="48" spans="1:19" ht="11.25">
      <c r="A48" s="4" t="s">
        <v>43</v>
      </c>
      <c r="C48" s="3" t="s">
        <v>173</v>
      </c>
      <c r="E48" s="6">
        <v>29500.2</v>
      </c>
      <c r="G48" s="19">
        <v>0.5878</v>
      </c>
      <c r="I48" s="20">
        <f t="shared" si="0"/>
        <v>17340.21756</v>
      </c>
      <c r="K48" s="5">
        <f t="shared" si="1"/>
        <v>12159.98244</v>
      </c>
      <c r="M48" s="14">
        <v>0.2266</v>
      </c>
      <c r="O48" s="5">
        <f t="shared" si="4"/>
        <v>2755.4520209039997</v>
      </c>
      <c r="Q48" s="16">
        <f t="shared" si="2"/>
        <v>9404.530419096</v>
      </c>
      <c r="S48" s="16">
        <f t="shared" si="3"/>
        <v>29500.199999999997</v>
      </c>
    </row>
    <row r="49" spans="1:19" ht="11.25">
      <c r="A49" s="4" t="s">
        <v>44</v>
      </c>
      <c r="C49" s="3" t="s">
        <v>174</v>
      </c>
      <c r="E49" s="6">
        <v>28224.96</v>
      </c>
      <c r="G49" s="19">
        <v>0.5878</v>
      </c>
      <c r="I49" s="20">
        <f t="shared" si="0"/>
        <v>16590.631488</v>
      </c>
      <c r="K49" s="5">
        <f t="shared" si="1"/>
        <v>11634.328512</v>
      </c>
      <c r="M49" s="14">
        <v>0.2335</v>
      </c>
      <c r="O49" s="5">
        <f t="shared" si="4"/>
        <v>2716.615707552</v>
      </c>
      <c r="Q49" s="16">
        <f t="shared" si="2"/>
        <v>8917.712804448</v>
      </c>
      <c r="S49" s="16">
        <f t="shared" si="3"/>
        <v>28224.96</v>
      </c>
    </row>
    <row r="50" spans="1:19" ht="11.25">
      <c r="A50" s="4" t="s">
        <v>45</v>
      </c>
      <c r="C50" s="3" t="s">
        <v>175</v>
      </c>
      <c r="E50" s="6">
        <v>77861.35</v>
      </c>
      <c r="G50" s="19">
        <v>0.5878</v>
      </c>
      <c r="I50" s="20">
        <f t="shared" si="0"/>
        <v>45766.90153</v>
      </c>
      <c r="K50" s="5">
        <f t="shared" si="1"/>
        <v>32094.448470000003</v>
      </c>
      <c r="M50" s="14">
        <v>0.4444</v>
      </c>
      <c r="O50" s="5">
        <f t="shared" si="4"/>
        <v>14262.772900068001</v>
      </c>
      <c r="Q50" s="16">
        <f t="shared" si="2"/>
        <v>17831.675569932002</v>
      </c>
      <c r="S50" s="16">
        <f t="shared" si="3"/>
        <v>77861.35</v>
      </c>
    </row>
    <row r="51" spans="1:19" ht="11.25">
      <c r="A51" s="4" t="s">
        <v>46</v>
      </c>
      <c r="C51" s="3" t="s">
        <v>176</v>
      </c>
      <c r="E51" s="6">
        <v>142127.61</v>
      </c>
      <c r="G51" s="19">
        <v>0.5878</v>
      </c>
      <c r="I51" s="20">
        <f t="shared" si="0"/>
        <v>83542.60915799999</v>
      </c>
      <c r="K51" s="5">
        <f t="shared" si="1"/>
        <v>58585.000841999994</v>
      </c>
      <c r="M51" s="14">
        <v>0.3755</v>
      </c>
      <c r="O51" s="5">
        <f t="shared" si="4"/>
        <v>21998.667816170997</v>
      </c>
      <c r="Q51" s="16">
        <f t="shared" si="2"/>
        <v>36586.33302582899</v>
      </c>
      <c r="S51" s="16">
        <f t="shared" si="3"/>
        <v>142127.61</v>
      </c>
    </row>
    <row r="52" spans="1:19" ht="11.25">
      <c r="A52" s="4" t="s">
        <v>47</v>
      </c>
      <c r="C52" s="3" t="s">
        <v>177</v>
      </c>
      <c r="E52" s="6">
        <v>15244.95</v>
      </c>
      <c r="G52" s="19">
        <v>0.5878</v>
      </c>
      <c r="I52" s="20">
        <f t="shared" si="0"/>
        <v>8960.98161</v>
      </c>
      <c r="K52" s="5">
        <f t="shared" si="1"/>
        <v>6283.96839</v>
      </c>
      <c r="M52" s="14">
        <v>0.2786</v>
      </c>
      <c r="O52" s="5">
        <f t="shared" si="4"/>
        <v>1750.7135934540001</v>
      </c>
      <c r="Q52" s="16">
        <f t="shared" si="2"/>
        <v>4533.254796546</v>
      </c>
      <c r="S52" s="16">
        <f t="shared" si="3"/>
        <v>15244.95</v>
      </c>
    </row>
    <row r="53" spans="1:19" ht="11.25">
      <c r="A53" s="4" t="s">
        <v>48</v>
      </c>
      <c r="C53" s="3" t="s">
        <v>178</v>
      </c>
      <c r="E53" s="6"/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13878.62</v>
      </c>
      <c r="G54" s="19">
        <v>0.5878</v>
      </c>
      <c r="I54" s="20">
        <f t="shared" si="0"/>
        <v>8157.852836</v>
      </c>
      <c r="K54" s="5">
        <f t="shared" si="1"/>
        <v>5720.767164000001</v>
      </c>
      <c r="M54" s="14">
        <v>0.3613</v>
      </c>
      <c r="O54" s="5">
        <f t="shared" si="4"/>
        <v>2066.9131763532005</v>
      </c>
      <c r="Q54" s="16">
        <f t="shared" si="2"/>
        <v>3653.8539876468003</v>
      </c>
      <c r="S54" s="16">
        <f t="shared" si="3"/>
        <v>13878.62</v>
      </c>
    </row>
    <row r="55" spans="1:19" ht="11.25">
      <c r="A55" s="4" t="s">
        <v>50</v>
      </c>
      <c r="C55" s="3" t="s">
        <v>180</v>
      </c>
      <c r="E55" s="6">
        <v>10937.63</v>
      </c>
      <c r="G55" s="19">
        <v>0.5878</v>
      </c>
      <c r="I55" s="20">
        <f t="shared" si="0"/>
        <v>6429.138913999999</v>
      </c>
      <c r="K55" s="5">
        <f t="shared" si="1"/>
        <v>4508.491086</v>
      </c>
      <c r="M55" s="14">
        <v>0.4483</v>
      </c>
      <c r="O55" s="5">
        <f t="shared" si="4"/>
        <v>2021.1565538537998</v>
      </c>
      <c r="Q55" s="16">
        <f t="shared" si="2"/>
        <v>2487.3345321462</v>
      </c>
      <c r="S55" s="16">
        <f t="shared" si="3"/>
        <v>10937.63</v>
      </c>
    </row>
    <row r="56" spans="1:19" ht="11.25">
      <c r="A56" s="4" t="s">
        <v>51</v>
      </c>
      <c r="C56" s="3" t="s">
        <v>181</v>
      </c>
      <c r="E56" s="6">
        <v>9108.88</v>
      </c>
      <c r="G56" s="19">
        <v>0.5878</v>
      </c>
      <c r="I56" s="20">
        <f t="shared" si="0"/>
        <v>5354.199664</v>
      </c>
      <c r="K56" s="5">
        <f t="shared" si="1"/>
        <v>3754.6803359999994</v>
      </c>
      <c r="M56" s="14">
        <v>0.3144</v>
      </c>
      <c r="O56" s="5">
        <f t="shared" si="4"/>
        <v>1180.4714976383998</v>
      </c>
      <c r="Q56" s="16">
        <f t="shared" si="2"/>
        <v>2574.2088383615996</v>
      </c>
      <c r="S56" s="16">
        <f t="shared" si="3"/>
        <v>9108.88</v>
      </c>
    </row>
    <row r="57" spans="1:19" ht="11.25">
      <c r="A57" s="4" t="s">
        <v>52</v>
      </c>
      <c r="C57" s="3" t="s">
        <v>182</v>
      </c>
      <c r="E57" s="6">
        <v>66335.97</v>
      </c>
      <c r="G57" s="19">
        <v>0.5878</v>
      </c>
      <c r="I57" s="20">
        <f t="shared" si="0"/>
        <v>38992.283166</v>
      </c>
      <c r="K57" s="5">
        <f t="shared" si="1"/>
        <v>27343.686834</v>
      </c>
      <c r="M57" s="14">
        <v>0.3627</v>
      </c>
      <c r="O57" s="5">
        <f t="shared" si="4"/>
        <v>9917.5552146918</v>
      </c>
      <c r="Q57" s="16">
        <f t="shared" si="2"/>
        <v>17426.131619308202</v>
      </c>
      <c r="S57" s="16">
        <f t="shared" si="3"/>
        <v>66335.97</v>
      </c>
    </row>
    <row r="58" spans="1:19" ht="11.25">
      <c r="A58" s="4" t="s">
        <v>53</v>
      </c>
      <c r="C58" s="3" t="s">
        <v>183</v>
      </c>
      <c r="E58" s="6">
        <v>4776.54</v>
      </c>
      <c r="G58" s="19">
        <v>0.5878</v>
      </c>
      <c r="I58" s="20">
        <f t="shared" si="0"/>
        <v>2807.650212</v>
      </c>
      <c r="K58" s="5">
        <f t="shared" si="1"/>
        <v>1968.889788</v>
      </c>
      <c r="M58" s="14">
        <v>0.3853</v>
      </c>
      <c r="O58" s="5">
        <f t="shared" si="4"/>
        <v>758.6132353163999</v>
      </c>
      <c r="Q58" s="16">
        <f t="shared" si="2"/>
        <v>1210.2765526836001</v>
      </c>
      <c r="S58" s="16">
        <f t="shared" si="3"/>
        <v>4776.54</v>
      </c>
    </row>
    <row r="59" spans="1:19" ht="11.25">
      <c r="A59" s="4" t="s">
        <v>54</v>
      </c>
      <c r="C59" s="3" t="s">
        <v>184</v>
      </c>
      <c r="E59" s="6">
        <v>39601.4</v>
      </c>
      <c r="G59" s="19">
        <v>0.5878</v>
      </c>
      <c r="I59" s="20">
        <f t="shared" si="0"/>
        <v>23277.70292</v>
      </c>
      <c r="K59" s="5">
        <f t="shared" si="1"/>
        <v>16323.697080000002</v>
      </c>
      <c r="M59" s="14">
        <v>0.4391</v>
      </c>
      <c r="O59" s="5">
        <f t="shared" si="4"/>
        <v>7167.735387828001</v>
      </c>
      <c r="Q59" s="16">
        <f t="shared" si="2"/>
        <v>9155.961692172</v>
      </c>
      <c r="S59" s="16">
        <f t="shared" si="3"/>
        <v>39601.4</v>
      </c>
    </row>
    <row r="60" spans="1:19" ht="11.25">
      <c r="A60" s="4" t="s">
        <v>55</v>
      </c>
      <c r="C60" s="3" t="s">
        <v>185</v>
      </c>
      <c r="E60" s="6">
        <v>109532.23</v>
      </c>
      <c r="G60" s="19">
        <v>0.5878</v>
      </c>
      <c r="I60" s="20">
        <f t="shared" si="0"/>
        <v>64383.044793999994</v>
      </c>
      <c r="K60" s="5">
        <f t="shared" si="1"/>
        <v>45149.185206</v>
      </c>
      <c r="M60" s="14">
        <v>0.2245</v>
      </c>
      <c r="O60" s="5">
        <f t="shared" si="4"/>
        <v>10135.992078747</v>
      </c>
      <c r="Q60" s="16">
        <f t="shared" si="2"/>
        <v>35013.193127253006</v>
      </c>
      <c r="S60" s="16">
        <f t="shared" si="3"/>
        <v>109532.23</v>
      </c>
    </row>
    <row r="61" spans="1:19" ht="11.25">
      <c r="A61" s="4" t="s">
        <v>56</v>
      </c>
      <c r="C61" s="3" t="s">
        <v>186</v>
      </c>
      <c r="E61" s="6">
        <v>53081.84</v>
      </c>
      <c r="G61" s="19">
        <v>0.5878</v>
      </c>
      <c r="I61" s="20">
        <f t="shared" si="0"/>
        <v>31201.505552</v>
      </c>
      <c r="K61" s="5">
        <f t="shared" si="1"/>
        <v>21880.334447999998</v>
      </c>
      <c r="M61" s="17">
        <v>0.4764</v>
      </c>
      <c r="O61" s="5">
        <f t="shared" si="4"/>
        <v>10423.791331027198</v>
      </c>
      <c r="Q61" s="16">
        <f t="shared" si="2"/>
        <v>11456.5431169728</v>
      </c>
      <c r="S61" s="16">
        <f t="shared" si="3"/>
        <v>53081.84</v>
      </c>
    </row>
    <row r="62" spans="1:19" ht="11.25">
      <c r="A62" s="4" t="s">
        <v>57</v>
      </c>
      <c r="C62" s="3" t="s">
        <v>187</v>
      </c>
      <c r="E62" s="6">
        <v>52154.34</v>
      </c>
      <c r="G62" s="19">
        <v>0.5878</v>
      </c>
      <c r="I62" s="20">
        <f t="shared" si="0"/>
        <v>30656.321051999996</v>
      </c>
      <c r="K62" s="5">
        <f t="shared" si="1"/>
        <v>21498.018948</v>
      </c>
      <c r="M62" s="14">
        <v>0.4401</v>
      </c>
      <c r="O62" s="5">
        <f t="shared" si="4"/>
        <v>9461.2781390148</v>
      </c>
      <c r="Q62" s="16">
        <f t="shared" si="2"/>
        <v>12036.740808985202</v>
      </c>
      <c r="S62" s="16">
        <f t="shared" si="3"/>
        <v>52154.34</v>
      </c>
    </row>
    <row r="63" spans="1:19" ht="11.25">
      <c r="A63" s="4" t="s">
        <v>58</v>
      </c>
      <c r="C63" s="3" t="s">
        <v>188</v>
      </c>
      <c r="E63" s="6">
        <v>2843.1</v>
      </c>
      <c r="G63" s="19">
        <v>0.5878</v>
      </c>
      <c r="I63" s="20">
        <f t="shared" si="0"/>
        <v>1671.17418</v>
      </c>
      <c r="K63" s="5">
        <f t="shared" si="1"/>
        <v>1171.92582</v>
      </c>
      <c r="M63" s="14">
        <v>0.1698</v>
      </c>
      <c r="O63" s="5">
        <f t="shared" si="4"/>
        <v>198.993004236</v>
      </c>
      <c r="Q63" s="16">
        <f t="shared" si="2"/>
        <v>972.932815764</v>
      </c>
      <c r="S63" s="16">
        <f t="shared" si="3"/>
        <v>2843.1</v>
      </c>
    </row>
    <row r="64" spans="1:19" ht="11.25">
      <c r="A64" s="4" t="s">
        <v>59</v>
      </c>
      <c r="C64" s="3" t="s">
        <v>189</v>
      </c>
      <c r="E64" s="6">
        <v>33538.86</v>
      </c>
      <c r="G64" s="19">
        <v>0.5878</v>
      </c>
      <c r="I64" s="20">
        <f t="shared" si="0"/>
        <v>19714.141908</v>
      </c>
      <c r="K64" s="5">
        <f t="shared" si="1"/>
        <v>13824.718092</v>
      </c>
      <c r="M64" s="14">
        <v>0.3355</v>
      </c>
      <c r="O64" s="5">
        <f t="shared" si="4"/>
        <v>4638.192919866</v>
      </c>
      <c r="Q64" s="16">
        <f t="shared" si="2"/>
        <v>9186.525172134</v>
      </c>
      <c r="S64" s="16">
        <f t="shared" si="3"/>
        <v>33538.86</v>
      </c>
    </row>
    <row r="65" spans="1:19" ht="11.25">
      <c r="A65" s="4" t="s">
        <v>60</v>
      </c>
      <c r="C65" s="3" t="s">
        <v>190</v>
      </c>
      <c r="E65" s="6">
        <v>2884</v>
      </c>
      <c r="G65" s="19">
        <v>0.5878</v>
      </c>
      <c r="I65" s="20">
        <f t="shared" si="0"/>
        <v>1695.2151999999999</v>
      </c>
      <c r="K65" s="5">
        <f t="shared" si="1"/>
        <v>1188.7848000000001</v>
      </c>
      <c r="M65" s="14">
        <v>0.4271</v>
      </c>
      <c r="O65" s="5">
        <f t="shared" si="4"/>
        <v>507.72998808000006</v>
      </c>
      <c r="Q65" s="16">
        <f t="shared" si="2"/>
        <v>681.05481192</v>
      </c>
      <c r="S65" s="16">
        <f t="shared" si="3"/>
        <v>2884</v>
      </c>
    </row>
    <row r="66" spans="1:19" ht="11.25">
      <c r="A66" s="4" t="s">
        <v>61</v>
      </c>
      <c r="C66" s="3" t="s">
        <v>191</v>
      </c>
      <c r="E66" s="6">
        <v>112529.12</v>
      </c>
      <c r="G66" s="19">
        <v>0.5878</v>
      </c>
      <c r="I66" s="20">
        <f t="shared" si="0"/>
        <v>66144.616736</v>
      </c>
      <c r="K66" s="5">
        <f t="shared" si="1"/>
        <v>46384.503264</v>
      </c>
      <c r="M66" s="14">
        <v>0.2286</v>
      </c>
      <c r="O66" s="5">
        <f t="shared" si="4"/>
        <v>10603.497446150399</v>
      </c>
      <c r="Q66" s="16">
        <f t="shared" si="2"/>
        <v>35781.0058178496</v>
      </c>
      <c r="S66" s="16">
        <f t="shared" si="3"/>
        <v>112529.12</v>
      </c>
    </row>
    <row r="67" spans="1:19" ht="11.25">
      <c r="A67" s="4" t="s">
        <v>62</v>
      </c>
      <c r="C67" s="3" t="s">
        <v>192</v>
      </c>
      <c r="E67" s="6">
        <v>5906.33</v>
      </c>
      <c r="G67" s="19">
        <v>0.5878</v>
      </c>
      <c r="I67" s="20">
        <f t="shared" si="0"/>
        <v>3471.740774</v>
      </c>
      <c r="K67" s="5">
        <f t="shared" si="1"/>
        <v>2434.589226</v>
      </c>
      <c r="M67" s="14">
        <v>0.4333</v>
      </c>
      <c r="O67" s="5">
        <f t="shared" si="4"/>
        <v>1054.9075116258</v>
      </c>
      <c r="Q67" s="16">
        <f t="shared" si="2"/>
        <v>1379.6817143742</v>
      </c>
      <c r="S67" s="16">
        <f t="shared" si="3"/>
        <v>5906.33</v>
      </c>
    </row>
    <row r="68" spans="1:19" ht="11.25">
      <c r="A68" s="4" t="s">
        <v>63</v>
      </c>
      <c r="C68" s="3" t="s">
        <v>193</v>
      </c>
      <c r="E68" s="6">
        <v>18568.17</v>
      </c>
      <c r="G68" s="19">
        <v>0.5878</v>
      </c>
      <c r="I68" s="20">
        <f t="shared" si="0"/>
        <v>10914.370325999998</v>
      </c>
      <c r="K68" s="5">
        <f t="shared" si="1"/>
        <v>7653.799674</v>
      </c>
      <c r="M68" s="14">
        <v>0.2834</v>
      </c>
      <c r="O68" s="5">
        <f t="shared" si="4"/>
        <v>2169.0868276116</v>
      </c>
      <c r="Q68" s="16">
        <f t="shared" si="2"/>
        <v>5484.7128463884</v>
      </c>
      <c r="S68" s="16">
        <f t="shared" si="3"/>
        <v>18568.17</v>
      </c>
    </row>
    <row r="69" spans="1:19" ht="11.25">
      <c r="A69" s="4" t="s">
        <v>64</v>
      </c>
      <c r="C69" s="3" t="s">
        <v>194</v>
      </c>
      <c r="E69" s="6"/>
      <c r="G69" s="19">
        <v>0.5878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3655.39</v>
      </c>
      <c r="G70" s="19">
        <v>0.5878</v>
      </c>
      <c r="I70" s="20">
        <f t="shared" si="0"/>
        <v>2148.638242</v>
      </c>
      <c r="K70" s="5">
        <f t="shared" si="1"/>
        <v>1506.7517579999999</v>
      </c>
      <c r="M70" s="14">
        <v>0.4329</v>
      </c>
      <c r="O70" s="5">
        <f t="shared" si="4"/>
        <v>652.2728360382</v>
      </c>
      <c r="Q70" s="16">
        <f t="shared" si="2"/>
        <v>854.4789219617999</v>
      </c>
      <c r="S70" s="16">
        <f t="shared" si="3"/>
        <v>3655.3899999999994</v>
      </c>
    </row>
    <row r="71" spans="1:19" ht="11.25">
      <c r="A71" s="4" t="s">
        <v>66</v>
      </c>
      <c r="C71" s="3" t="s">
        <v>196</v>
      </c>
      <c r="E71" s="6">
        <v>8612.6</v>
      </c>
      <c r="G71" s="19">
        <v>0.5878</v>
      </c>
      <c r="I71" s="20">
        <f t="shared" si="0"/>
        <v>5062.48628</v>
      </c>
      <c r="K71" s="5">
        <f t="shared" si="1"/>
        <v>3550.1137200000003</v>
      </c>
      <c r="M71" s="14">
        <v>0.1971</v>
      </c>
      <c r="O71" s="5">
        <f t="shared" si="4"/>
        <v>699.7274142120001</v>
      </c>
      <c r="Q71" s="16">
        <f t="shared" si="2"/>
        <v>2850.3863057880003</v>
      </c>
      <c r="S71" s="16">
        <f t="shared" si="3"/>
        <v>8612.6</v>
      </c>
    </row>
    <row r="72" spans="1:19" ht="11.25">
      <c r="A72" s="4" t="s">
        <v>67</v>
      </c>
      <c r="C72" s="3" t="s">
        <v>197</v>
      </c>
      <c r="E72" s="6">
        <v>326.5</v>
      </c>
      <c r="G72" s="19">
        <v>0.5878</v>
      </c>
      <c r="I72" s="20">
        <f t="shared" si="0"/>
        <v>191.9167</v>
      </c>
      <c r="K72" s="5">
        <f t="shared" si="1"/>
        <v>134.5833</v>
      </c>
      <c r="M72" s="14">
        <v>0.3304</v>
      </c>
      <c r="O72" s="5">
        <f t="shared" si="4"/>
        <v>44.46632232</v>
      </c>
      <c r="Q72" s="16">
        <f t="shared" si="2"/>
        <v>90.11697768</v>
      </c>
      <c r="S72" s="16">
        <f t="shared" si="3"/>
        <v>326.5</v>
      </c>
    </row>
    <row r="73" spans="1:19" ht="11.25">
      <c r="A73" s="4" t="s">
        <v>68</v>
      </c>
      <c r="C73" s="3" t="s">
        <v>198</v>
      </c>
      <c r="E73" s="6">
        <v>55086.74</v>
      </c>
      <c r="G73" s="19">
        <v>0.5878</v>
      </c>
      <c r="I73" s="20">
        <f t="shared" si="0"/>
        <v>32379.985772</v>
      </c>
      <c r="K73" s="5">
        <f t="shared" si="1"/>
        <v>22706.754227999998</v>
      </c>
      <c r="M73" s="14">
        <v>0.2686</v>
      </c>
      <c r="O73" s="5">
        <f t="shared" si="4"/>
        <v>6099.0341856407995</v>
      </c>
      <c r="Q73" s="16">
        <f t="shared" si="2"/>
        <v>16607.7200423592</v>
      </c>
      <c r="S73" s="16">
        <f t="shared" si="3"/>
        <v>55086.74</v>
      </c>
    </row>
    <row r="74" spans="1:19" ht="11.25">
      <c r="A74" s="4" t="s">
        <v>69</v>
      </c>
      <c r="C74" s="3" t="s">
        <v>199</v>
      </c>
      <c r="E74" s="6">
        <v>24916.39</v>
      </c>
      <c r="G74" s="19">
        <v>0.5878</v>
      </c>
      <c r="I74" s="20">
        <f aca="true" t="shared" si="5" ref="I74:I137">E74*G74</f>
        <v>14645.854041999999</v>
      </c>
      <c r="K74" s="5">
        <f aca="true" t="shared" si="6" ref="K74:K135">E74-I74</f>
        <v>10270.535958</v>
      </c>
      <c r="M74" s="14">
        <v>0.4083</v>
      </c>
      <c r="O74" s="5">
        <f t="shared" si="4"/>
        <v>4193.4598316514</v>
      </c>
      <c r="Q74" s="16">
        <f aca="true" t="shared" si="7" ref="Q74:Q135">K74-O74</f>
        <v>6077.0761263486</v>
      </c>
      <c r="S74" s="16">
        <f aca="true" t="shared" si="8" ref="S74:S135">I74+O74+Q74</f>
        <v>24916.39</v>
      </c>
    </row>
    <row r="75" spans="1:19" ht="11.25">
      <c r="A75" s="4" t="s">
        <v>70</v>
      </c>
      <c r="C75" s="3" t="s">
        <v>200</v>
      </c>
      <c r="E75" s="6">
        <v>67970.62</v>
      </c>
      <c r="G75" s="19">
        <v>0.5878</v>
      </c>
      <c r="I75" s="20">
        <f t="shared" si="5"/>
        <v>39953.130436</v>
      </c>
      <c r="K75" s="5">
        <f t="shared" si="6"/>
        <v>28017.489563999996</v>
      </c>
      <c r="M75" s="14">
        <v>0.2865</v>
      </c>
      <c r="O75" s="5">
        <f aca="true" t="shared" si="9" ref="O75:O135">K75*M75</f>
        <v>8027.010760085998</v>
      </c>
      <c r="Q75" s="16">
        <f t="shared" si="7"/>
        <v>19990.478803913997</v>
      </c>
      <c r="S75" s="16">
        <f t="shared" si="8"/>
        <v>67970.62</v>
      </c>
    </row>
    <row r="76" spans="1:19" ht="11.25">
      <c r="A76" s="4" t="s">
        <v>71</v>
      </c>
      <c r="C76" s="3" t="s">
        <v>201</v>
      </c>
      <c r="E76" s="6">
        <v>11593.12</v>
      </c>
      <c r="G76" s="19">
        <v>0.5878</v>
      </c>
      <c r="I76" s="20">
        <f t="shared" si="5"/>
        <v>6814.435936000001</v>
      </c>
      <c r="K76" s="5">
        <f t="shared" si="6"/>
        <v>4778.684064</v>
      </c>
      <c r="M76" s="14">
        <v>0.2539</v>
      </c>
      <c r="O76" s="5">
        <f t="shared" si="9"/>
        <v>1213.3078838496</v>
      </c>
      <c r="Q76" s="16">
        <f t="shared" si="7"/>
        <v>3565.3761801503997</v>
      </c>
      <c r="S76" s="16">
        <f t="shared" si="8"/>
        <v>11593.12</v>
      </c>
    </row>
    <row r="77" spans="1:19" ht="11.25">
      <c r="A77" s="4" t="s">
        <v>72</v>
      </c>
      <c r="C77" s="3" t="s">
        <v>202</v>
      </c>
      <c r="E77" s="6">
        <v>94421.22</v>
      </c>
      <c r="G77" s="19">
        <v>0.5878</v>
      </c>
      <c r="I77" s="20">
        <f t="shared" si="5"/>
        <v>55500.793116</v>
      </c>
      <c r="K77" s="5">
        <f t="shared" si="6"/>
        <v>38920.426884</v>
      </c>
      <c r="M77" s="14">
        <v>0.2355</v>
      </c>
      <c r="O77" s="5">
        <f t="shared" si="9"/>
        <v>9165.760531181999</v>
      </c>
      <c r="Q77" s="16">
        <f t="shared" si="7"/>
        <v>29754.666352818</v>
      </c>
      <c r="S77" s="16">
        <f t="shared" si="8"/>
        <v>94421.22</v>
      </c>
    </row>
    <row r="78" spans="1:19" ht="11.25">
      <c r="A78" s="4" t="s">
        <v>73</v>
      </c>
      <c r="C78" s="3" t="s">
        <v>203</v>
      </c>
      <c r="E78" s="6">
        <v>24716.34</v>
      </c>
      <c r="G78" s="19">
        <v>0.5878</v>
      </c>
      <c r="I78" s="20">
        <f t="shared" si="5"/>
        <v>14528.264652</v>
      </c>
      <c r="K78" s="5">
        <f t="shared" si="6"/>
        <v>10188.075348</v>
      </c>
      <c r="M78" s="14">
        <v>0.4342</v>
      </c>
      <c r="O78" s="5">
        <f t="shared" si="9"/>
        <v>4423.6623161016</v>
      </c>
      <c r="Q78" s="16">
        <f t="shared" si="7"/>
        <v>5764.413031898401</v>
      </c>
      <c r="S78" s="16">
        <f t="shared" si="8"/>
        <v>24716.340000000004</v>
      </c>
    </row>
    <row r="79" spans="1:19" ht="11.25">
      <c r="A79" s="4" t="s">
        <v>74</v>
      </c>
      <c r="C79" s="3" t="s">
        <v>204</v>
      </c>
      <c r="E79" s="6">
        <v>51067.34</v>
      </c>
      <c r="G79" s="19">
        <v>0.5878</v>
      </c>
      <c r="I79" s="20">
        <f t="shared" si="5"/>
        <v>30017.382451999998</v>
      </c>
      <c r="K79" s="5">
        <f t="shared" si="6"/>
        <v>21049.957548</v>
      </c>
      <c r="M79" s="14">
        <v>0.2232</v>
      </c>
      <c r="O79" s="5">
        <f t="shared" si="9"/>
        <v>4698.3505247136</v>
      </c>
      <c r="Q79" s="16">
        <f t="shared" si="7"/>
        <v>16351.607023286399</v>
      </c>
      <c r="S79" s="16">
        <f t="shared" si="8"/>
        <v>51067.34</v>
      </c>
    </row>
    <row r="80" spans="1:19" ht="11.25">
      <c r="A80" s="4" t="s">
        <v>75</v>
      </c>
      <c r="C80" s="3" t="s">
        <v>205</v>
      </c>
      <c r="E80" s="6">
        <v>34788.15</v>
      </c>
      <c r="G80" s="19">
        <v>0.5878</v>
      </c>
      <c r="I80" s="20">
        <f t="shared" si="5"/>
        <v>20448.474570000002</v>
      </c>
      <c r="K80" s="5">
        <f t="shared" si="6"/>
        <v>14339.67543</v>
      </c>
      <c r="M80" s="14">
        <v>0.3716</v>
      </c>
      <c r="O80" s="5">
        <f t="shared" si="9"/>
        <v>5328.623389787999</v>
      </c>
      <c r="Q80" s="16">
        <f t="shared" si="7"/>
        <v>9011.052040212</v>
      </c>
      <c r="S80" s="16">
        <f t="shared" si="8"/>
        <v>34788.15</v>
      </c>
    </row>
    <row r="81" spans="1:19" ht="11.25">
      <c r="A81" s="4" t="s">
        <v>76</v>
      </c>
      <c r="C81" s="3" t="s">
        <v>206</v>
      </c>
      <c r="E81" s="6">
        <v>166400.9</v>
      </c>
      <c r="G81" s="19">
        <v>0.5878</v>
      </c>
      <c r="I81" s="20">
        <f t="shared" si="5"/>
        <v>97810.44902</v>
      </c>
      <c r="K81" s="5">
        <f t="shared" si="6"/>
        <v>68590.45098</v>
      </c>
      <c r="M81" s="14">
        <v>0.3414</v>
      </c>
      <c r="O81" s="5">
        <f t="shared" si="9"/>
        <v>23416.779964571997</v>
      </c>
      <c r="Q81" s="16">
        <f t="shared" si="7"/>
        <v>45173.671015428</v>
      </c>
      <c r="S81" s="16">
        <f t="shared" si="8"/>
        <v>166400.9</v>
      </c>
    </row>
    <row r="82" spans="1:19" ht="11.25">
      <c r="A82" s="4" t="s">
        <v>77</v>
      </c>
      <c r="C82" s="3" t="s">
        <v>207</v>
      </c>
      <c r="E82" s="6">
        <v>42588.19</v>
      </c>
      <c r="G82" s="19">
        <v>0.5878</v>
      </c>
      <c r="I82" s="20">
        <f t="shared" si="5"/>
        <v>25033.338082000002</v>
      </c>
      <c r="K82" s="5">
        <f t="shared" si="6"/>
        <v>17554.851918</v>
      </c>
      <c r="M82" s="14">
        <v>0.2923</v>
      </c>
      <c r="O82" s="5">
        <f t="shared" si="9"/>
        <v>5131.2832156314</v>
      </c>
      <c r="Q82" s="16">
        <f t="shared" si="7"/>
        <v>12423.5687023686</v>
      </c>
      <c r="S82" s="16">
        <f t="shared" si="8"/>
        <v>42588.19</v>
      </c>
    </row>
    <row r="83" spans="1:19" ht="11.25">
      <c r="A83" s="4" t="s">
        <v>78</v>
      </c>
      <c r="C83" s="3" t="s">
        <v>208</v>
      </c>
      <c r="E83" s="6">
        <v>46786.52</v>
      </c>
      <c r="G83" s="19">
        <v>0.5878</v>
      </c>
      <c r="I83" s="20">
        <f t="shared" si="5"/>
        <v>27501.116455999996</v>
      </c>
      <c r="K83" s="5">
        <f t="shared" si="6"/>
        <v>19285.403544</v>
      </c>
      <c r="M83" s="14">
        <v>0.4199</v>
      </c>
      <c r="O83" s="5">
        <f t="shared" si="9"/>
        <v>8097.9409481256</v>
      </c>
      <c r="Q83" s="16">
        <f t="shared" si="7"/>
        <v>11187.4625958744</v>
      </c>
      <c r="S83" s="16">
        <f t="shared" si="8"/>
        <v>46786.52</v>
      </c>
    </row>
    <row r="84" spans="1:19" ht="11.25">
      <c r="A84" s="4" t="s">
        <v>79</v>
      </c>
      <c r="C84" s="3" t="s">
        <v>209</v>
      </c>
      <c r="E84" s="6">
        <v>63318.61</v>
      </c>
      <c r="G84" s="19">
        <v>0.5878</v>
      </c>
      <c r="I84" s="20">
        <f t="shared" si="5"/>
        <v>37218.678958</v>
      </c>
      <c r="K84" s="5">
        <f t="shared" si="6"/>
        <v>26099.931042000004</v>
      </c>
      <c r="M84" s="14">
        <v>0.3227</v>
      </c>
      <c r="O84" s="5">
        <f t="shared" si="9"/>
        <v>8422.447747253402</v>
      </c>
      <c r="Q84" s="16">
        <f t="shared" si="7"/>
        <v>17677.483294746602</v>
      </c>
      <c r="S84" s="16">
        <f t="shared" si="8"/>
        <v>63318.61</v>
      </c>
    </row>
    <row r="85" spans="1:19" ht="11.25">
      <c r="A85" s="4" t="s">
        <v>80</v>
      </c>
      <c r="C85" s="3" t="s">
        <v>210</v>
      </c>
      <c r="E85" s="6">
        <v>65784.29</v>
      </c>
      <c r="G85" s="19">
        <v>0.5878</v>
      </c>
      <c r="I85" s="20">
        <f t="shared" si="5"/>
        <v>38668.005661999996</v>
      </c>
      <c r="K85" s="5">
        <f t="shared" si="6"/>
        <v>27116.284337999998</v>
      </c>
      <c r="M85" s="14">
        <v>0.4397</v>
      </c>
      <c r="O85" s="5">
        <f t="shared" si="9"/>
        <v>11923.030223418598</v>
      </c>
      <c r="Q85" s="16">
        <f t="shared" si="7"/>
        <v>15193.2541145814</v>
      </c>
      <c r="S85" s="16">
        <f t="shared" si="8"/>
        <v>65784.29</v>
      </c>
    </row>
    <row r="86" spans="1:19" ht="11.25">
      <c r="A86" s="4" t="s">
        <v>81</v>
      </c>
      <c r="C86" s="3" t="s">
        <v>211</v>
      </c>
      <c r="E86" s="6">
        <v>136223.58</v>
      </c>
      <c r="G86" s="19">
        <v>0.5878</v>
      </c>
      <c r="I86" s="20">
        <f t="shared" si="5"/>
        <v>80072.220324</v>
      </c>
      <c r="K86" s="5">
        <f t="shared" si="6"/>
        <v>56151.35967599999</v>
      </c>
      <c r="M86" s="14">
        <v>0.2336</v>
      </c>
      <c r="O86" s="5">
        <f t="shared" si="9"/>
        <v>13116.957620313598</v>
      </c>
      <c r="Q86" s="16">
        <f t="shared" si="7"/>
        <v>43034.4020556864</v>
      </c>
      <c r="S86" s="16">
        <f t="shared" si="8"/>
        <v>136223.58</v>
      </c>
    </row>
    <row r="87" spans="1:19" ht="11.25">
      <c r="A87" s="4" t="s">
        <v>82</v>
      </c>
      <c r="C87" s="3" t="s">
        <v>212</v>
      </c>
      <c r="E87" s="6">
        <v>93392.54</v>
      </c>
      <c r="G87" s="19">
        <v>0.5878</v>
      </c>
      <c r="I87" s="20">
        <f t="shared" si="5"/>
        <v>54896.135012</v>
      </c>
      <c r="K87" s="5">
        <f t="shared" si="6"/>
        <v>38496.404987999995</v>
      </c>
      <c r="M87" s="14">
        <v>0.3445</v>
      </c>
      <c r="O87" s="5">
        <f t="shared" si="9"/>
        <v>13262.011518365996</v>
      </c>
      <c r="Q87" s="16">
        <f t="shared" si="7"/>
        <v>25234.393469634</v>
      </c>
      <c r="S87" s="16">
        <f t="shared" si="8"/>
        <v>93392.54</v>
      </c>
    </row>
    <row r="88" spans="1:19" ht="11.25">
      <c r="A88" s="4" t="s">
        <v>83</v>
      </c>
      <c r="C88" s="3" t="s">
        <v>213</v>
      </c>
      <c r="E88" s="6">
        <v>34866.9</v>
      </c>
      <c r="G88" s="19">
        <v>0.5878</v>
      </c>
      <c r="I88" s="20">
        <f t="shared" si="5"/>
        <v>20494.76382</v>
      </c>
      <c r="K88" s="5">
        <f t="shared" si="6"/>
        <v>14372.136180000001</v>
      </c>
      <c r="M88" s="14">
        <v>0.1894</v>
      </c>
      <c r="O88" s="5">
        <f t="shared" si="9"/>
        <v>2722.0825924920005</v>
      </c>
      <c r="Q88" s="16">
        <f t="shared" si="7"/>
        <v>11650.053587508</v>
      </c>
      <c r="S88" s="16">
        <f t="shared" si="8"/>
        <v>34866.9</v>
      </c>
    </row>
    <row r="89" spans="1:19" ht="11.25">
      <c r="A89" s="4" t="s">
        <v>84</v>
      </c>
      <c r="C89" s="3" t="s">
        <v>214</v>
      </c>
      <c r="E89" s="6">
        <v>15044.34</v>
      </c>
      <c r="G89" s="19">
        <v>0.5878</v>
      </c>
      <c r="I89" s="20">
        <f t="shared" si="5"/>
        <v>8843.063052</v>
      </c>
      <c r="K89" s="5">
        <f t="shared" si="6"/>
        <v>6201.276948000001</v>
      </c>
      <c r="M89" s="14">
        <v>0.3154</v>
      </c>
      <c r="O89" s="5">
        <f t="shared" si="9"/>
        <v>1955.8827493992003</v>
      </c>
      <c r="Q89" s="16">
        <f t="shared" si="7"/>
        <v>4245.3941986008</v>
      </c>
      <c r="S89" s="16">
        <f t="shared" si="8"/>
        <v>15044.34</v>
      </c>
    </row>
    <row r="90" spans="1:19" ht="11.25">
      <c r="A90" s="4" t="s">
        <v>85</v>
      </c>
      <c r="C90" s="3" t="s">
        <v>215</v>
      </c>
      <c r="E90" s="6">
        <v>47557.22</v>
      </c>
      <c r="G90" s="19">
        <v>0.5878</v>
      </c>
      <c r="I90" s="20">
        <f t="shared" si="5"/>
        <v>27954.133916</v>
      </c>
      <c r="K90" s="5">
        <f t="shared" si="6"/>
        <v>19603.086084000002</v>
      </c>
      <c r="M90" s="14">
        <v>0.3517</v>
      </c>
      <c r="O90" s="5">
        <f t="shared" si="9"/>
        <v>6894.405375742801</v>
      </c>
      <c r="Q90" s="16">
        <f t="shared" si="7"/>
        <v>12708.680708257201</v>
      </c>
      <c r="S90" s="16">
        <f t="shared" si="8"/>
        <v>47557.22</v>
      </c>
    </row>
    <row r="91" spans="1:19" ht="11.25">
      <c r="A91" s="4" t="s">
        <v>86</v>
      </c>
      <c r="C91" s="3" t="s">
        <v>216</v>
      </c>
      <c r="E91" s="6">
        <v>13967.66</v>
      </c>
      <c r="G91" s="19">
        <v>0.5878</v>
      </c>
      <c r="I91" s="20">
        <f t="shared" si="5"/>
        <v>8210.190548</v>
      </c>
      <c r="K91" s="5">
        <f t="shared" si="6"/>
        <v>5757.469451999999</v>
      </c>
      <c r="M91" s="14">
        <v>0.2337</v>
      </c>
      <c r="O91" s="5">
        <f t="shared" si="9"/>
        <v>1345.5206109324</v>
      </c>
      <c r="Q91" s="16">
        <f t="shared" si="7"/>
        <v>4411.9488410675995</v>
      </c>
      <c r="S91" s="16">
        <f t="shared" si="8"/>
        <v>13967.66</v>
      </c>
    </row>
    <row r="92" spans="1:19" ht="11.25">
      <c r="A92" s="4" t="s">
        <v>87</v>
      </c>
      <c r="C92" s="3" t="s">
        <v>217</v>
      </c>
      <c r="E92" s="6">
        <v>18053.24</v>
      </c>
      <c r="G92" s="19">
        <v>0.5878</v>
      </c>
      <c r="I92" s="20">
        <f t="shared" si="5"/>
        <v>10611.694472000001</v>
      </c>
      <c r="K92" s="5">
        <f t="shared" si="6"/>
        <v>7441.545528000001</v>
      </c>
      <c r="M92" s="14">
        <v>0.323</v>
      </c>
      <c r="O92" s="5">
        <f t="shared" si="9"/>
        <v>2403.619205544</v>
      </c>
      <c r="Q92" s="16">
        <f t="shared" si="7"/>
        <v>5037.926322456</v>
      </c>
      <c r="S92" s="16">
        <f t="shared" si="8"/>
        <v>18053.24</v>
      </c>
    </row>
    <row r="93" spans="1:19" ht="11.25">
      <c r="A93" s="4" t="s">
        <v>88</v>
      </c>
      <c r="C93" s="3" t="s">
        <v>218</v>
      </c>
      <c r="E93" s="6">
        <v>187183.5</v>
      </c>
      <c r="G93" s="19">
        <v>0.5878</v>
      </c>
      <c r="I93" s="20">
        <f t="shared" si="5"/>
        <v>110026.4613</v>
      </c>
      <c r="K93" s="5">
        <f t="shared" si="6"/>
        <v>77157.0387</v>
      </c>
      <c r="M93" s="14">
        <v>0.4588</v>
      </c>
      <c r="O93" s="5">
        <f t="shared" si="9"/>
        <v>35399.64935556</v>
      </c>
      <c r="Q93" s="16">
        <f t="shared" si="7"/>
        <v>41757.38934444</v>
      </c>
      <c r="S93" s="16">
        <f t="shared" si="8"/>
        <v>187183.5</v>
      </c>
    </row>
    <row r="94" spans="1:19" ht="11.25">
      <c r="A94" s="4" t="s">
        <v>89</v>
      </c>
      <c r="C94" s="3" t="s">
        <v>219</v>
      </c>
      <c r="E94" s="6">
        <v>61004.84</v>
      </c>
      <c r="G94" s="19">
        <v>0.5878</v>
      </c>
      <c r="I94" s="20">
        <f t="shared" si="5"/>
        <v>35858.644951999995</v>
      </c>
      <c r="K94" s="5">
        <f t="shared" si="6"/>
        <v>25146.195048</v>
      </c>
      <c r="M94" s="14">
        <v>0.4439</v>
      </c>
      <c r="O94" s="5">
        <f t="shared" si="9"/>
        <v>11162.395981807202</v>
      </c>
      <c r="Q94" s="16">
        <f t="shared" si="7"/>
        <v>13983.7990661928</v>
      </c>
      <c r="S94" s="16">
        <f t="shared" si="8"/>
        <v>61004.84</v>
      </c>
    </row>
    <row r="95" spans="1:19" ht="11.25">
      <c r="A95" s="4" t="s">
        <v>90</v>
      </c>
      <c r="C95" s="3" t="s">
        <v>220</v>
      </c>
      <c r="E95" s="6"/>
      <c r="G95" s="19">
        <v>0.5878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5272.12</v>
      </c>
      <c r="G96" s="19">
        <v>0.5878</v>
      </c>
      <c r="I96" s="20">
        <f t="shared" si="5"/>
        <v>3098.952136</v>
      </c>
      <c r="K96" s="5">
        <f t="shared" si="6"/>
        <v>2173.167864</v>
      </c>
      <c r="M96" s="14">
        <v>0.2387</v>
      </c>
      <c r="O96" s="5">
        <f t="shared" si="9"/>
        <v>518.7351691368</v>
      </c>
      <c r="Q96" s="16">
        <f t="shared" si="7"/>
        <v>1654.4326948632001</v>
      </c>
      <c r="S96" s="16">
        <f t="shared" si="8"/>
        <v>5272.12</v>
      </c>
    </row>
    <row r="97" spans="1:19" ht="11.25">
      <c r="A97" s="4" t="s">
        <v>92</v>
      </c>
      <c r="C97" s="3" t="s">
        <v>222</v>
      </c>
      <c r="E97" s="6">
        <v>53137.92</v>
      </c>
      <c r="G97" s="19">
        <v>0.5878</v>
      </c>
      <c r="I97" s="20">
        <f t="shared" si="5"/>
        <v>31234.469375999997</v>
      </c>
      <c r="K97" s="5">
        <f t="shared" si="6"/>
        <v>21903.450624</v>
      </c>
      <c r="M97" s="14">
        <v>0.2455</v>
      </c>
      <c r="O97" s="5">
        <f t="shared" si="9"/>
        <v>5377.297128192</v>
      </c>
      <c r="Q97" s="16">
        <f t="shared" si="7"/>
        <v>16526.153495808</v>
      </c>
      <c r="S97" s="16">
        <f t="shared" si="8"/>
        <v>53137.92</v>
      </c>
    </row>
    <row r="98" spans="1:19" ht="11.25">
      <c r="A98" s="4" t="s">
        <v>93</v>
      </c>
      <c r="C98" s="3" t="s">
        <v>223</v>
      </c>
      <c r="E98" s="6">
        <v>-48779.95</v>
      </c>
      <c r="G98" s="19">
        <v>0.5878</v>
      </c>
      <c r="I98" s="20">
        <f t="shared" si="5"/>
        <v>-28672.85461</v>
      </c>
      <c r="K98" s="5">
        <f t="shared" si="6"/>
        <v>-20107.09539</v>
      </c>
      <c r="M98" s="14">
        <v>0.3853</v>
      </c>
      <c r="O98" s="5">
        <f t="shared" si="9"/>
        <v>-7747.263853766999</v>
      </c>
      <c r="Q98" s="16">
        <f t="shared" si="7"/>
        <v>-12359.831536233</v>
      </c>
      <c r="S98" s="16">
        <f t="shared" si="8"/>
        <v>-48779.95</v>
      </c>
    </row>
    <row r="99" spans="1:19" ht="11.25">
      <c r="A99" s="4" t="s">
        <v>94</v>
      </c>
      <c r="C99" s="3" t="s">
        <v>224</v>
      </c>
      <c r="E99" s="6">
        <v>25081.36</v>
      </c>
      <c r="G99" s="19">
        <v>0.5878</v>
      </c>
      <c r="I99" s="20">
        <f t="shared" si="5"/>
        <v>14742.823408</v>
      </c>
      <c r="K99" s="5">
        <f t="shared" si="6"/>
        <v>10338.536592</v>
      </c>
      <c r="M99" s="14">
        <v>0.276</v>
      </c>
      <c r="O99" s="5">
        <f t="shared" si="9"/>
        <v>2853.4360993920004</v>
      </c>
      <c r="Q99" s="16">
        <f t="shared" si="7"/>
        <v>7485.100492608</v>
      </c>
      <c r="S99" s="16">
        <f t="shared" si="8"/>
        <v>25081.36</v>
      </c>
    </row>
    <row r="100" spans="1:19" ht="11.25">
      <c r="A100" s="4" t="s">
        <v>95</v>
      </c>
      <c r="C100" s="3" t="s">
        <v>225</v>
      </c>
      <c r="E100" s="6">
        <v>14153.51</v>
      </c>
      <c r="G100" s="19">
        <v>0.5878</v>
      </c>
      <c r="I100" s="20">
        <f t="shared" si="5"/>
        <v>8319.433178</v>
      </c>
      <c r="K100" s="5">
        <f t="shared" si="6"/>
        <v>5834.076822000001</v>
      </c>
      <c r="M100" s="14">
        <v>0.3025</v>
      </c>
      <c r="O100" s="5">
        <f t="shared" si="9"/>
        <v>1764.8082386550002</v>
      </c>
      <c r="Q100" s="16">
        <f t="shared" si="7"/>
        <v>4069.2685833450005</v>
      </c>
      <c r="S100" s="16">
        <f t="shared" si="8"/>
        <v>14153.509999999998</v>
      </c>
    </row>
    <row r="101" spans="1:19" ht="11.25">
      <c r="A101" s="4" t="s">
        <v>96</v>
      </c>
      <c r="C101" s="3" t="s">
        <v>226</v>
      </c>
      <c r="E101" s="6">
        <v>653</v>
      </c>
      <c r="G101" s="19">
        <v>0.5878</v>
      </c>
      <c r="I101" s="20">
        <f t="shared" si="5"/>
        <v>383.8334</v>
      </c>
      <c r="K101" s="5">
        <f t="shared" si="6"/>
        <v>269.1666</v>
      </c>
      <c r="M101" s="14">
        <v>0.2755</v>
      </c>
      <c r="O101" s="5">
        <f t="shared" si="9"/>
        <v>74.15539830000002</v>
      </c>
      <c r="Q101" s="16">
        <f t="shared" si="7"/>
        <v>195.01120170000002</v>
      </c>
      <c r="S101" s="16">
        <f t="shared" si="8"/>
        <v>653</v>
      </c>
    </row>
    <row r="102" spans="1:19" ht="11.25">
      <c r="A102" s="4" t="s">
        <v>97</v>
      </c>
      <c r="C102" s="3" t="s">
        <v>227</v>
      </c>
      <c r="E102" s="6">
        <v>16366.6</v>
      </c>
      <c r="G102" s="19">
        <v>0.5878</v>
      </c>
      <c r="I102" s="20">
        <f t="shared" si="5"/>
        <v>9620.28748</v>
      </c>
      <c r="K102" s="5">
        <f t="shared" si="6"/>
        <v>6746.3125199999995</v>
      </c>
      <c r="M102" s="14">
        <v>0.2708</v>
      </c>
      <c r="O102" s="5">
        <f t="shared" si="9"/>
        <v>1826.9014304159998</v>
      </c>
      <c r="Q102" s="16">
        <f t="shared" si="7"/>
        <v>4919.4110895839995</v>
      </c>
      <c r="S102" s="16">
        <f t="shared" si="8"/>
        <v>16366.599999999999</v>
      </c>
    </row>
    <row r="103" spans="1:19" ht="11.25">
      <c r="A103" s="4" t="s">
        <v>98</v>
      </c>
      <c r="C103" s="3" t="s">
        <v>228</v>
      </c>
      <c r="E103" s="6">
        <v>44721.45</v>
      </c>
      <c r="G103" s="19">
        <v>0.5878</v>
      </c>
      <c r="I103" s="20">
        <f t="shared" si="5"/>
        <v>26287.26831</v>
      </c>
      <c r="K103" s="5">
        <f t="shared" si="6"/>
        <v>18434.181689999998</v>
      </c>
      <c r="M103" s="14">
        <v>0.3888</v>
      </c>
      <c r="O103" s="5">
        <f t="shared" si="9"/>
        <v>7167.209841071999</v>
      </c>
      <c r="Q103" s="16">
        <f t="shared" si="7"/>
        <v>11266.971848927999</v>
      </c>
      <c r="S103" s="16">
        <f t="shared" si="8"/>
        <v>44721.45</v>
      </c>
    </row>
    <row r="104" spans="1:19" ht="11.25">
      <c r="A104" s="4" t="s">
        <v>99</v>
      </c>
      <c r="C104" s="3" t="s">
        <v>229</v>
      </c>
      <c r="E104" s="6">
        <v>72844.76</v>
      </c>
      <c r="G104" s="19">
        <v>0.5878</v>
      </c>
      <c r="I104" s="20">
        <f t="shared" si="5"/>
        <v>42818.149928</v>
      </c>
      <c r="K104" s="5">
        <f t="shared" si="6"/>
        <v>30026.610071999996</v>
      </c>
      <c r="M104" s="14">
        <v>0.5309</v>
      </c>
      <c r="O104" s="5">
        <f t="shared" si="9"/>
        <v>15941.1272872248</v>
      </c>
      <c r="Q104" s="16">
        <f t="shared" si="7"/>
        <v>14085.482784775197</v>
      </c>
      <c r="S104" s="16">
        <f t="shared" si="8"/>
        <v>72844.76</v>
      </c>
    </row>
    <row r="105" spans="1:19" ht="11.25">
      <c r="A105" s="4" t="s">
        <v>100</v>
      </c>
      <c r="C105" s="3" t="s">
        <v>230</v>
      </c>
      <c r="E105" s="6"/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23813.92</v>
      </c>
      <c r="G106" s="19">
        <v>0.5878</v>
      </c>
      <c r="I106" s="20">
        <f t="shared" si="5"/>
        <v>13997.822175999998</v>
      </c>
      <c r="K106" s="5">
        <f t="shared" si="6"/>
        <v>9816.097824</v>
      </c>
      <c r="M106" s="14">
        <v>0.2547</v>
      </c>
      <c r="O106" s="5">
        <f t="shared" si="9"/>
        <v>2500.1601157728</v>
      </c>
      <c r="Q106" s="16">
        <f t="shared" si="7"/>
        <v>7315.9377082272</v>
      </c>
      <c r="S106" s="16">
        <f t="shared" si="8"/>
        <v>23813.92</v>
      </c>
    </row>
    <row r="107" spans="1:19" ht="11.25">
      <c r="A107" s="4" t="s">
        <v>102</v>
      </c>
      <c r="C107" s="3" t="s">
        <v>232</v>
      </c>
      <c r="E107" s="6">
        <v>15754.31</v>
      </c>
      <c r="G107" s="19">
        <v>0.5878</v>
      </c>
      <c r="I107" s="20">
        <f t="shared" si="5"/>
        <v>9260.383418</v>
      </c>
      <c r="K107" s="5">
        <f t="shared" si="6"/>
        <v>6493.926582</v>
      </c>
      <c r="M107" s="14">
        <v>0.2329</v>
      </c>
      <c r="O107" s="5">
        <f t="shared" si="9"/>
        <v>1512.4355009478</v>
      </c>
      <c r="Q107" s="16">
        <f t="shared" si="7"/>
        <v>4981.4910810522</v>
      </c>
      <c r="S107" s="16">
        <f t="shared" si="8"/>
        <v>15754.31</v>
      </c>
    </row>
    <row r="108" spans="1:19" ht="11.25">
      <c r="A108" s="4" t="s">
        <v>103</v>
      </c>
      <c r="C108" s="3" t="s">
        <v>233</v>
      </c>
      <c r="E108" s="6">
        <v>158831.67</v>
      </c>
      <c r="G108" s="19">
        <v>0.5878</v>
      </c>
      <c r="I108" s="20">
        <f t="shared" si="5"/>
        <v>93361.25562600001</v>
      </c>
      <c r="K108" s="5">
        <f t="shared" si="6"/>
        <v>65470.414374</v>
      </c>
      <c r="M108" s="14">
        <v>0.3068</v>
      </c>
      <c r="O108" s="5">
        <f t="shared" si="9"/>
        <v>20086.3231299432</v>
      </c>
      <c r="Q108" s="16">
        <f t="shared" si="7"/>
        <v>45384.0912440568</v>
      </c>
      <c r="S108" s="16">
        <f t="shared" si="8"/>
        <v>158831.67</v>
      </c>
    </row>
    <row r="109" spans="1:19" ht="11.25">
      <c r="A109" s="4" t="s">
        <v>104</v>
      </c>
      <c r="C109" s="3" t="s">
        <v>234</v>
      </c>
      <c r="E109" s="6">
        <v>68937.2</v>
      </c>
      <c r="G109" s="19">
        <v>0.5878</v>
      </c>
      <c r="I109" s="20">
        <f t="shared" si="5"/>
        <v>40521.286159999996</v>
      </c>
      <c r="K109" s="5">
        <f t="shared" si="6"/>
        <v>28415.91384</v>
      </c>
      <c r="M109" s="14">
        <v>0.3715</v>
      </c>
      <c r="O109" s="5">
        <f t="shared" si="9"/>
        <v>10556.51199156</v>
      </c>
      <c r="Q109" s="16">
        <f t="shared" si="7"/>
        <v>17859.40184844</v>
      </c>
      <c r="S109" s="16">
        <f t="shared" si="8"/>
        <v>68937.2</v>
      </c>
    </row>
    <row r="110" spans="1:19" ht="11.25">
      <c r="A110" s="4" t="s">
        <v>105</v>
      </c>
      <c r="C110" s="3" t="s">
        <v>235</v>
      </c>
      <c r="E110" s="6"/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12421.2</v>
      </c>
      <c r="G111" s="19">
        <v>0.5878</v>
      </c>
      <c r="I111" s="20">
        <f t="shared" si="5"/>
        <v>7301.1813600000005</v>
      </c>
      <c r="K111" s="5">
        <f t="shared" si="6"/>
        <v>5120.01864</v>
      </c>
      <c r="M111" s="14">
        <v>0.2496</v>
      </c>
      <c r="O111" s="5">
        <f t="shared" si="9"/>
        <v>1277.956652544</v>
      </c>
      <c r="Q111" s="16">
        <f t="shared" si="7"/>
        <v>3842.061987456</v>
      </c>
      <c r="S111" s="16">
        <f t="shared" si="8"/>
        <v>12421.2</v>
      </c>
    </row>
    <row r="112" spans="1:19" ht="11.25">
      <c r="A112" s="4" t="s">
        <v>107</v>
      </c>
      <c r="C112" s="3" t="s">
        <v>237</v>
      </c>
      <c r="E112" s="6">
        <v>20764</v>
      </c>
      <c r="G112" s="19">
        <v>0.5878</v>
      </c>
      <c r="I112" s="20">
        <f t="shared" si="5"/>
        <v>12205.0792</v>
      </c>
      <c r="K112" s="5">
        <f t="shared" si="6"/>
        <v>8558.9208</v>
      </c>
      <c r="M112" s="14">
        <v>0.2223</v>
      </c>
      <c r="O112" s="5">
        <f t="shared" si="9"/>
        <v>1902.64809384</v>
      </c>
      <c r="Q112" s="16">
        <f t="shared" si="7"/>
        <v>6656.27270616</v>
      </c>
      <c r="S112" s="16">
        <f t="shared" si="8"/>
        <v>20764</v>
      </c>
    </row>
    <row r="113" spans="1:19" ht="11.25">
      <c r="A113" s="4" t="s">
        <v>108</v>
      </c>
      <c r="C113" s="3" t="s">
        <v>238</v>
      </c>
      <c r="E113" s="6">
        <v>13585.34</v>
      </c>
      <c r="G113" s="19">
        <v>0.5878</v>
      </c>
      <c r="I113" s="20">
        <f t="shared" si="5"/>
        <v>7985.462852</v>
      </c>
      <c r="K113" s="5">
        <f t="shared" si="6"/>
        <v>5599.8771480000005</v>
      </c>
      <c r="M113" s="14">
        <v>0.371</v>
      </c>
      <c r="O113" s="5">
        <f t="shared" si="9"/>
        <v>2077.554421908</v>
      </c>
      <c r="Q113" s="16">
        <f t="shared" si="7"/>
        <v>3522.3227260920003</v>
      </c>
      <c r="S113" s="16">
        <f t="shared" si="8"/>
        <v>13585.34</v>
      </c>
    </row>
    <row r="114" spans="1:19" ht="11.25">
      <c r="A114" s="4" t="s">
        <v>110</v>
      </c>
      <c r="C114" s="3" t="s">
        <v>239</v>
      </c>
      <c r="E114" s="6">
        <v>89495.26</v>
      </c>
      <c r="G114" s="19">
        <v>0.5878</v>
      </c>
      <c r="I114" s="20">
        <f t="shared" si="5"/>
        <v>52605.313828</v>
      </c>
      <c r="K114" s="5">
        <f t="shared" si="6"/>
        <v>36889.946171999996</v>
      </c>
      <c r="M114" s="14">
        <v>0.3441</v>
      </c>
      <c r="O114" s="5">
        <f t="shared" si="9"/>
        <v>12693.830477785199</v>
      </c>
      <c r="Q114" s="16">
        <f t="shared" si="7"/>
        <v>24196.115694214797</v>
      </c>
      <c r="S114" s="16">
        <f t="shared" si="8"/>
        <v>89495.26</v>
      </c>
    </row>
    <row r="115" spans="1:19" ht="11.25">
      <c r="A115" s="4" t="s">
        <v>111</v>
      </c>
      <c r="C115" s="3" t="s">
        <v>240</v>
      </c>
      <c r="E115" s="6">
        <v>49.96</v>
      </c>
      <c r="G115" s="19">
        <v>0.5878</v>
      </c>
      <c r="I115" s="20">
        <f t="shared" si="5"/>
        <v>29.366488</v>
      </c>
      <c r="K115" s="5">
        <f t="shared" si="6"/>
        <v>20.593512</v>
      </c>
      <c r="M115" s="14">
        <v>0.3146</v>
      </c>
      <c r="O115" s="5">
        <f t="shared" si="9"/>
        <v>6.4787188752</v>
      </c>
      <c r="Q115" s="16">
        <f t="shared" si="7"/>
        <v>14.1147931248</v>
      </c>
      <c r="S115" s="16">
        <f t="shared" si="8"/>
        <v>49.96</v>
      </c>
    </row>
    <row r="116" spans="1:19" ht="11.25">
      <c r="A116" s="4" t="s">
        <v>109</v>
      </c>
      <c r="C116" s="3" t="s">
        <v>279</v>
      </c>
      <c r="E116" s="6">
        <v>35105.86</v>
      </c>
      <c r="G116" s="19">
        <v>0.5878</v>
      </c>
      <c r="I116" s="20">
        <f t="shared" si="5"/>
        <v>20635.224508</v>
      </c>
      <c r="K116" s="5">
        <f t="shared" si="6"/>
        <v>14470.635492000001</v>
      </c>
      <c r="M116" s="14">
        <v>0.3223</v>
      </c>
      <c r="O116" s="5">
        <f t="shared" si="9"/>
        <v>4663.8858190716</v>
      </c>
      <c r="Q116" s="16">
        <f t="shared" si="7"/>
        <v>9806.749672928401</v>
      </c>
      <c r="S116" s="16">
        <f t="shared" si="8"/>
        <v>35105.86</v>
      </c>
    </row>
    <row r="117" spans="1:19" ht="11.25">
      <c r="A117" s="4" t="s">
        <v>112</v>
      </c>
      <c r="C117" s="3" t="s">
        <v>241</v>
      </c>
      <c r="E117" s="6">
        <v>57722.42</v>
      </c>
      <c r="G117" s="19">
        <v>0.5878</v>
      </c>
      <c r="I117" s="20">
        <f t="shared" si="5"/>
        <v>33929.238476</v>
      </c>
      <c r="K117" s="5">
        <f t="shared" si="6"/>
        <v>23793.181524</v>
      </c>
      <c r="M117" s="14">
        <v>0.3808</v>
      </c>
      <c r="O117" s="5">
        <f t="shared" si="9"/>
        <v>9060.4435243392</v>
      </c>
      <c r="Q117" s="16">
        <f t="shared" si="7"/>
        <v>14732.7379996608</v>
      </c>
      <c r="S117" s="16">
        <f t="shared" si="8"/>
        <v>57722.42</v>
      </c>
    </row>
    <row r="118" spans="1:19" ht="11.25">
      <c r="A118" s="4" t="s">
        <v>113</v>
      </c>
      <c r="C118" s="3" t="s">
        <v>242</v>
      </c>
      <c r="E118" s="6">
        <v>35193.72</v>
      </c>
      <c r="G118" s="19">
        <v>0.5878</v>
      </c>
      <c r="I118" s="20">
        <f t="shared" si="5"/>
        <v>20686.868616</v>
      </c>
      <c r="K118" s="5">
        <f t="shared" si="6"/>
        <v>14506.851384000001</v>
      </c>
      <c r="M118" s="14">
        <v>0.2667</v>
      </c>
      <c r="O118" s="5">
        <f t="shared" si="9"/>
        <v>3868.9772641128</v>
      </c>
      <c r="Q118" s="16">
        <f t="shared" si="7"/>
        <v>10637.874119887201</v>
      </c>
      <c r="S118" s="16">
        <f t="shared" si="8"/>
        <v>35193.72</v>
      </c>
    </row>
    <row r="119" spans="1:19" ht="11.25">
      <c r="A119" s="4" t="s">
        <v>114</v>
      </c>
      <c r="C119" s="3" t="s">
        <v>243</v>
      </c>
      <c r="E119" s="6"/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228902.17</v>
      </c>
      <c r="G120" s="19">
        <v>0.5878</v>
      </c>
      <c r="I120" s="20">
        <f t="shared" si="5"/>
        <v>134548.695526</v>
      </c>
      <c r="K120" s="5">
        <f t="shared" si="6"/>
        <v>94353.47447400002</v>
      </c>
      <c r="M120" s="14">
        <v>0.2736</v>
      </c>
      <c r="O120" s="5">
        <f t="shared" si="9"/>
        <v>25815.110616086404</v>
      </c>
      <c r="Q120" s="16">
        <f t="shared" si="7"/>
        <v>68538.36385791362</v>
      </c>
      <c r="S120" s="16">
        <f t="shared" si="8"/>
        <v>228902.17</v>
      </c>
    </row>
    <row r="121" spans="1:19" ht="11.25">
      <c r="A121" s="4" t="s">
        <v>116</v>
      </c>
      <c r="C121" s="3" t="s">
        <v>245</v>
      </c>
      <c r="E121" s="6">
        <v>49613.08</v>
      </c>
      <c r="G121" s="19">
        <v>0.5878</v>
      </c>
      <c r="I121" s="20">
        <f t="shared" si="5"/>
        <v>29162.568424</v>
      </c>
      <c r="K121" s="5">
        <f t="shared" si="6"/>
        <v>20450.511576</v>
      </c>
      <c r="M121" s="14">
        <v>0.4168</v>
      </c>
      <c r="O121" s="5">
        <f t="shared" si="9"/>
        <v>8523.7732248768</v>
      </c>
      <c r="Q121" s="16">
        <f t="shared" si="7"/>
        <v>11926.7383511232</v>
      </c>
      <c r="S121" s="16">
        <f t="shared" si="8"/>
        <v>49613.08</v>
      </c>
    </row>
    <row r="122" spans="1:19" ht="11.25">
      <c r="A122" s="4" t="s">
        <v>117</v>
      </c>
      <c r="C122" s="3" t="s">
        <v>246</v>
      </c>
      <c r="E122" s="6"/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81444.49</v>
      </c>
      <c r="G124" s="19">
        <v>0.5878</v>
      </c>
      <c r="I124" s="20">
        <f t="shared" si="5"/>
        <v>47873.071222</v>
      </c>
      <c r="K124" s="5">
        <f t="shared" si="6"/>
        <v>33571.41877800001</v>
      </c>
      <c r="M124" s="14">
        <v>0.2773</v>
      </c>
      <c r="O124" s="5">
        <f t="shared" si="9"/>
        <v>9309.354427139402</v>
      </c>
      <c r="Q124" s="16">
        <f t="shared" si="7"/>
        <v>24262.064350860604</v>
      </c>
      <c r="S124" s="16">
        <f t="shared" si="8"/>
        <v>81444.49</v>
      </c>
    </row>
    <row r="125" spans="1:19" ht="11.25">
      <c r="A125" s="4" t="s">
        <v>120</v>
      </c>
      <c r="C125" s="3" t="s">
        <v>249</v>
      </c>
      <c r="E125" s="6">
        <v>192579.54</v>
      </c>
      <c r="G125" s="19">
        <v>0.5878</v>
      </c>
      <c r="I125" s="20">
        <f t="shared" si="5"/>
        <v>113198.253612</v>
      </c>
      <c r="K125" s="5">
        <f t="shared" si="6"/>
        <v>79381.28638800001</v>
      </c>
      <c r="M125" s="14">
        <v>0.2455</v>
      </c>
      <c r="O125" s="5">
        <f t="shared" si="9"/>
        <v>19488.105808254</v>
      </c>
      <c r="Q125" s="16">
        <f t="shared" si="7"/>
        <v>59893.18057974601</v>
      </c>
      <c r="S125" s="16">
        <f t="shared" si="8"/>
        <v>192579.54000000004</v>
      </c>
    </row>
    <row r="126" spans="1:19" ht="11.25">
      <c r="A126" s="4" t="s">
        <v>121</v>
      </c>
      <c r="C126" s="3" t="s">
        <v>250</v>
      </c>
      <c r="E126" s="6"/>
      <c r="G126" s="19">
        <v>0.5878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49486.85</v>
      </c>
      <c r="G127" s="19">
        <v>0.5878</v>
      </c>
      <c r="I127" s="20">
        <f t="shared" si="5"/>
        <v>29088.37043</v>
      </c>
      <c r="K127" s="5">
        <f t="shared" si="6"/>
        <v>20398.47957</v>
      </c>
      <c r="M127" s="14">
        <v>0.3535</v>
      </c>
      <c r="O127" s="5">
        <f t="shared" si="9"/>
        <v>7210.862527994999</v>
      </c>
      <c r="Q127" s="16">
        <f t="shared" si="7"/>
        <v>13187.617042005</v>
      </c>
      <c r="S127" s="16">
        <f t="shared" si="8"/>
        <v>49486.850000000006</v>
      </c>
    </row>
    <row r="128" spans="1:19" ht="11.25">
      <c r="A128" s="4" t="s">
        <v>123</v>
      </c>
      <c r="C128" s="3" t="s">
        <v>252</v>
      </c>
      <c r="E128" s="6">
        <v>-1985.86</v>
      </c>
      <c r="G128" s="19">
        <v>0.5878</v>
      </c>
      <c r="I128" s="20">
        <f t="shared" si="5"/>
        <v>-1167.2885079999999</v>
      </c>
      <c r="K128" s="5">
        <f t="shared" si="6"/>
        <v>-818.571492</v>
      </c>
      <c r="M128" s="14">
        <v>0.2787</v>
      </c>
      <c r="O128" s="5">
        <f t="shared" si="9"/>
        <v>-228.1358748204</v>
      </c>
      <c r="Q128" s="16">
        <f t="shared" si="7"/>
        <v>-590.4356171796001</v>
      </c>
      <c r="S128" s="16">
        <f t="shared" si="8"/>
        <v>-1985.86</v>
      </c>
    </row>
    <row r="129" spans="1:19" ht="11.25">
      <c r="A129" s="4" t="s">
        <v>124</v>
      </c>
      <c r="C129" s="3" t="s">
        <v>253</v>
      </c>
      <c r="E129" s="6">
        <v>149271.44</v>
      </c>
      <c r="G129" s="19">
        <v>0.5878</v>
      </c>
      <c r="I129" s="20">
        <f t="shared" si="5"/>
        <v>87741.752432</v>
      </c>
      <c r="K129" s="5">
        <f t="shared" si="6"/>
        <v>61529.68756800001</v>
      </c>
      <c r="M129" s="14">
        <v>0.2605</v>
      </c>
      <c r="O129" s="5">
        <f t="shared" si="9"/>
        <v>16028.483611464002</v>
      </c>
      <c r="Q129" s="16">
        <f t="shared" si="7"/>
        <v>45501.203956536</v>
      </c>
      <c r="S129" s="16">
        <f t="shared" si="8"/>
        <v>149271.44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0.5878</v>
      </c>
      <c r="I130" s="20">
        <f t="shared" si="5"/>
        <v>191.9167</v>
      </c>
      <c r="K130" s="5">
        <f t="shared" si="6"/>
        <v>134.5833</v>
      </c>
      <c r="M130" s="14">
        <v>0.2035</v>
      </c>
      <c r="O130" s="5">
        <f t="shared" si="9"/>
        <v>27.38770155</v>
      </c>
      <c r="Q130" s="16">
        <f t="shared" si="7"/>
        <v>107.19559845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491332.27</v>
      </c>
      <c r="G131" s="19">
        <v>0.5878</v>
      </c>
      <c r="I131" s="20">
        <f t="shared" si="5"/>
        <v>288805.108306</v>
      </c>
      <c r="K131" s="5">
        <f t="shared" si="6"/>
        <v>202527.161694</v>
      </c>
      <c r="M131" s="14">
        <v>0.3691</v>
      </c>
      <c r="O131" s="5">
        <f t="shared" si="9"/>
        <v>74752.7753812554</v>
      </c>
      <c r="Q131" s="16">
        <f t="shared" si="7"/>
        <v>127774.38631274461</v>
      </c>
      <c r="S131" s="16">
        <f t="shared" si="8"/>
        <v>491332.27</v>
      </c>
    </row>
    <row r="132" spans="1:19" ht="11.25">
      <c r="A132" s="4" t="s">
        <v>127</v>
      </c>
      <c r="C132" s="3" t="s">
        <v>256</v>
      </c>
      <c r="E132" s="6">
        <v>216718.39</v>
      </c>
      <c r="G132" s="19">
        <v>0.5878</v>
      </c>
      <c r="I132" s="20">
        <f t="shared" si="5"/>
        <v>127387.069642</v>
      </c>
      <c r="K132" s="5">
        <f t="shared" si="6"/>
        <v>89331.32035800001</v>
      </c>
      <c r="M132" s="14">
        <v>0.3072</v>
      </c>
      <c r="O132" s="5">
        <f t="shared" si="9"/>
        <v>27442.5816139776</v>
      </c>
      <c r="Q132" s="16">
        <f t="shared" si="7"/>
        <v>61888.73874402241</v>
      </c>
      <c r="S132" s="16">
        <f t="shared" si="8"/>
        <v>216718.39</v>
      </c>
    </row>
    <row r="133" spans="1:19" ht="11.25">
      <c r="A133" s="4" t="s">
        <v>128</v>
      </c>
      <c r="C133" s="3" t="s">
        <v>257</v>
      </c>
      <c r="E133" s="6">
        <v>39229.4</v>
      </c>
      <c r="G133" s="19">
        <v>0.5878</v>
      </c>
      <c r="I133" s="20">
        <f t="shared" si="5"/>
        <v>23059.04132</v>
      </c>
      <c r="K133" s="5">
        <f t="shared" si="6"/>
        <v>16170.358680000001</v>
      </c>
      <c r="M133" s="14">
        <v>0.3513</v>
      </c>
      <c r="O133" s="5">
        <f t="shared" si="9"/>
        <v>5680.647004284</v>
      </c>
      <c r="Q133" s="16">
        <f t="shared" si="7"/>
        <v>10489.711675716</v>
      </c>
      <c r="S133" s="16">
        <f t="shared" si="8"/>
        <v>39229.4</v>
      </c>
    </row>
    <row r="134" spans="1:19" ht="11.25">
      <c r="A134" s="4" t="s">
        <v>129</v>
      </c>
      <c r="C134" s="3" t="s">
        <v>258</v>
      </c>
      <c r="E134" s="6">
        <v>31141.51</v>
      </c>
      <c r="G134" s="19">
        <v>0.5878</v>
      </c>
      <c r="I134" s="20">
        <f t="shared" si="5"/>
        <v>18304.979578</v>
      </c>
      <c r="K134" s="5">
        <f t="shared" si="6"/>
        <v>12836.530422</v>
      </c>
      <c r="M134" s="14">
        <v>0.2699</v>
      </c>
      <c r="O134" s="5">
        <f t="shared" si="9"/>
        <v>3464.5795608977996</v>
      </c>
      <c r="Q134" s="16">
        <f t="shared" si="7"/>
        <v>9371.9508611022</v>
      </c>
      <c r="S134" s="16">
        <f t="shared" si="8"/>
        <v>31141.51</v>
      </c>
    </row>
    <row r="135" spans="1:19" ht="11.25">
      <c r="A135" s="4" t="s">
        <v>130</v>
      </c>
      <c r="C135" s="3" t="s">
        <v>259</v>
      </c>
      <c r="E135" s="6">
        <v>6467.18</v>
      </c>
      <c r="G135" s="19">
        <v>0.5878</v>
      </c>
      <c r="I135" s="20">
        <f t="shared" si="5"/>
        <v>3801.4084040000002</v>
      </c>
      <c r="K135" s="5">
        <f t="shared" si="6"/>
        <v>2665.771596</v>
      </c>
      <c r="M135" s="14">
        <v>0.2432</v>
      </c>
      <c r="O135" s="5">
        <f t="shared" si="9"/>
        <v>648.3156521472</v>
      </c>
      <c r="Q135" s="16">
        <f t="shared" si="7"/>
        <v>2017.4559438528</v>
      </c>
      <c r="S135" s="16">
        <f t="shared" si="8"/>
        <v>6467.18</v>
      </c>
    </row>
    <row r="136" spans="1:19" ht="11.25">
      <c r="A136" s="4" t="s">
        <v>131</v>
      </c>
      <c r="C136" s="3" t="s">
        <v>260</v>
      </c>
      <c r="E136" s="6">
        <v>418693.64</v>
      </c>
      <c r="G136" s="19">
        <v>0.5878</v>
      </c>
      <c r="I136" s="20">
        <f t="shared" si="5"/>
        <v>246108.121592</v>
      </c>
      <c r="K136" s="5">
        <f>E136-I136</f>
        <v>172585.518408</v>
      </c>
      <c r="M136" s="14">
        <v>0.3569</v>
      </c>
      <c r="O136" s="5">
        <f>K136*M136</f>
        <v>61595.7715198152</v>
      </c>
      <c r="Q136" s="16">
        <f>K136-O136</f>
        <v>110989.7468881848</v>
      </c>
      <c r="S136" s="16">
        <f>I136+O136+Q136</f>
        <v>418693.64</v>
      </c>
    </row>
    <row r="137" spans="1:19" ht="11.25">
      <c r="A137" s="4" t="s">
        <v>132</v>
      </c>
      <c r="C137" s="3" t="s">
        <v>261</v>
      </c>
      <c r="E137" s="6">
        <v>27777.56</v>
      </c>
      <c r="G137" s="19">
        <v>0.5878</v>
      </c>
      <c r="I137" s="20">
        <f t="shared" si="5"/>
        <v>16327.649768000001</v>
      </c>
      <c r="K137" s="5">
        <f>E137-I137</f>
        <v>11449.910232</v>
      </c>
      <c r="M137" s="14">
        <v>0.3843</v>
      </c>
      <c r="O137" s="5">
        <f>K137*M137</f>
        <v>4400.2005021576</v>
      </c>
      <c r="Q137" s="16">
        <f>K137-O137</f>
        <v>7049.7097298424005</v>
      </c>
      <c r="S137" s="16">
        <f>I137+O137+Q137</f>
        <v>27777.56</v>
      </c>
    </row>
    <row r="138" spans="1:19" ht="11.25">
      <c r="A138" s="4" t="s">
        <v>133</v>
      </c>
      <c r="C138" s="3" t="s">
        <v>262</v>
      </c>
      <c r="E138" s="6">
        <v>21934.4</v>
      </c>
      <c r="G138" s="19">
        <v>0.5878</v>
      </c>
      <c r="I138" s="20">
        <f>E138*G138</f>
        <v>12893.04032</v>
      </c>
      <c r="K138" s="5">
        <f>E138-I138</f>
        <v>9041.359680000001</v>
      </c>
      <c r="M138" s="14">
        <v>0.4553</v>
      </c>
      <c r="O138" s="5">
        <f>K138*M138</f>
        <v>4116.531062304</v>
      </c>
      <c r="Q138" s="16">
        <f>K138-O138</f>
        <v>4924.828617696001</v>
      </c>
      <c r="S138" s="16">
        <f>I138+O138+Q138</f>
        <v>21934.4</v>
      </c>
    </row>
    <row r="139" spans="1:19" ht="11.25">
      <c r="A139" s="4" t="s">
        <v>134</v>
      </c>
      <c r="C139" s="3" t="s">
        <v>263</v>
      </c>
      <c r="E139" s="6">
        <v>55156.09</v>
      </c>
      <c r="G139" s="19">
        <v>0.5878</v>
      </c>
      <c r="I139" s="20">
        <f>E139*G139</f>
        <v>32420.749701999997</v>
      </c>
      <c r="K139" s="5">
        <f>E139-I139</f>
        <v>22735.340298</v>
      </c>
      <c r="M139" s="14">
        <v>0.4587</v>
      </c>
      <c r="O139" s="5">
        <f>K139*M139</f>
        <v>10428.7005946926</v>
      </c>
      <c r="Q139" s="16">
        <f>K139-O139</f>
        <v>12306.639703307399</v>
      </c>
      <c r="S139" s="16">
        <f>I139+O139+Q139</f>
        <v>55156.09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6611881.2299999995</v>
      </c>
      <c r="G143" s="6"/>
      <c r="I143" s="18">
        <f>SUM(I9:I142)</f>
        <v>3886463.7869939995</v>
      </c>
      <c r="K143" s="5">
        <f>SUM(K9:K142)</f>
        <v>2725417.4430060005</v>
      </c>
      <c r="O143" s="5">
        <f>SUM(O9:O142)</f>
        <v>928517.491205163</v>
      </c>
      <c r="Q143" s="16">
        <f>K143-O143</f>
        <v>1796899.9518008376</v>
      </c>
      <c r="S143" s="16">
        <f>SUM(S9:S142)</f>
        <v>6611881.2299999995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32" sqref="O13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301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0.3981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47594.85</v>
      </c>
      <c r="G9" s="19">
        <v>0.6019</v>
      </c>
      <c r="I9" s="20">
        <f>E9*G9</f>
        <v>28647.340215</v>
      </c>
      <c r="K9" s="5">
        <f>E9-I9</f>
        <v>18947.509785</v>
      </c>
      <c r="M9" s="14">
        <v>0.2332</v>
      </c>
      <c r="O9" s="5">
        <f>K9*M9</f>
        <v>4418.559281862</v>
      </c>
      <c r="Q9" s="16">
        <f>K9-O9</f>
        <v>14528.950503138</v>
      </c>
      <c r="S9" s="16">
        <f>I9+O9+Q9</f>
        <v>47594.850000000006</v>
      </c>
    </row>
    <row r="10" spans="1:19" ht="11.25">
      <c r="A10" s="4" t="s">
        <v>5</v>
      </c>
      <c r="C10" s="3" t="s">
        <v>135</v>
      </c>
      <c r="E10" s="6">
        <v>156374.68</v>
      </c>
      <c r="G10" s="19">
        <v>0.6019</v>
      </c>
      <c r="I10" s="20">
        <f aca="true" t="shared" si="0" ref="I10:I73">E10*G10</f>
        <v>94121.91989199999</v>
      </c>
      <c r="K10" s="5">
        <f aca="true" t="shared" si="1" ref="K10:K73">E10-I10</f>
        <v>62252.760108</v>
      </c>
      <c r="M10" s="14">
        <v>0.4474</v>
      </c>
      <c r="O10" s="5">
        <f>K10*M10</f>
        <v>27851.884872319202</v>
      </c>
      <c r="Q10" s="16">
        <f aca="true" t="shared" si="2" ref="Q10:Q73">K10-O10</f>
        <v>34400.875235680796</v>
      </c>
      <c r="S10" s="16">
        <f aca="true" t="shared" si="3" ref="S10:S73">I10+O10+Q10</f>
        <v>156374.68</v>
      </c>
    </row>
    <row r="11" spans="1:19" ht="11.25">
      <c r="A11" s="4" t="s">
        <v>6</v>
      </c>
      <c r="C11" s="3" t="s">
        <v>136</v>
      </c>
      <c r="E11" s="6">
        <v>21210.6</v>
      </c>
      <c r="G11" s="19">
        <v>0.6019</v>
      </c>
      <c r="I11" s="20">
        <f t="shared" si="0"/>
        <v>12766.660139999998</v>
      </c>
      <c r="K11" s="5">
        <f t="shared" si="1"/>
        <v>8443.93986</v>
      </c>
      <c r="M11" s="14">
        <v>0.1924</v>
      </c>
      <c r="O11" s="5">
        <f aca="true" t="shared" si="4" ref="O11:O74">K11*M11</f>
        <v>1624.614029064</v>
      </c>
      <c r="Q11" s="16">
        <f t="shared" si="2"/>
        <v>6819.325830936001</v>
      </c>
      <c r="S11" s="16">
        <f t="shared" si="3"/>
        <v>21210.6</v>
      </c>
    </row>
    <row r="12" spans="1:19" ht="11.25">
      <c r="A12" s="4" t="s">
        <v>7</v>
      </c>
      <c r="C12" s="3" t="s">
        <v>137</v>
      </c>
      <c r="E12" s="6">
        <v>11874.59</v>
      </c>
      <c r="G12" s="19">
        <v>0.6019</v>
      </c>
      <c r="I12" s="20">
        <f t="shared" si="0"/>
        <v>7147.315721</v>
      </c>
      <c r="K12" s="5">
        <f t="shared" si="1"/>
        <v>4727.274279</v>
      </c>
      <c r="M12" s="14">
        <v>0.3268</v>
      </c>
      <c r="O12" s="5">
        <f t="shared" si="4"/>
        <v>1544.8732343771999</v>
      </c>
      <c r="Q12" s="16">
        <f t="shared" si="2"/>
        <v>3182.4010446228003</v>
      </c>
      <c r="S12" s="16">
        <f t="shared" si="3"/>
        <v>11874.59</v>
      </c>
    </row>
    <row r="13" spans="1:19" ht="11.25">
      <c r="A13" s="4" t="s">
        <v>8</v>
      </c>
      <c r="C13" s="3" t="s">
        <v>138</v>
      </c>
      <c r="E13" s="6">
        <v>52622.18</v>
      </c>
      <c r="G13" s="19">
        <v>0.6019</v>
      </c>
      <c r="I13" s="20">
        <f t="shared" si="0"/>
        <v>31673.290141999998</v>
      </c>
      <c r="K13" s="5">
        <f t="shared" si="1"/>
        <v>20948.889858000002</v>
      </c>
      <c r="M13" s="14">
        <v>0.2722</v>
      </c>
      <c r="O13" s="5">
        <f t="shared" si="4"/>
        <v>5702.287819347601</v>
      </c>
      <c r="Q13" s="16">
        <f t="shared" si="2"/>
        <v>15246.602038652401</v>
      </c>
      <c r="S13" s="16">
        <f t="shared" si="3"/>
        <v>52622.18</v>
      </c>
    </row>
    <row r="14" spans="1:19" ht="11.25">
      <c r="A14" s="4" t="s">
        <v>9</v>
      </c>
      <c r="C14" s="3" t="s">
        <v>139</v>
      </c>
      <c r="E14" s="6">
        <v>23238.4</v>
      </c>
      <c r="G14" s="19">
        <v>0.6019</v>
      </c>
      <c r="I14" s="20">
        <f t="shared" si="0"/>
        <v>13987.19296</v>
      </c>
      <c r="K14" s="5">
        <f t="shared" si="1"/>
        <v>9251.207040000001</v>
      </c>
      <c r="M14" s="14">
        <v>0.2639</v>
      </c>
      <c r="O14" s="5">
        <f t="shared" si="4"/>
        <v>2441.3935378560004</v>
      </c>
      <c r="Q14" s="16">
        <f t="shared" si="2"/>
        <v>6809.813502144001</v>
      </c>
      <c r="S14" s="16">
        <f t="shared" si="3"/>
        <v>23238.4</v>
      </c>
    </row>
    <row r="15" spans="1:19" ht="11.25">
      <c r="A15" s="4" t="s">
        <v>10</v>
      </c>
      <c r="C15" s="3" t="s">
        <v>140</v>
      </c>
      <c r="E15" s="6">
        <v>111042.17</v>
      </c>
      <c r="G15" s="19">
        <v>0.6019</v>
      </c>
      <c r="I15" s="20">
        <f t="shared" si="0"/>
        <v>66836.282123</v>
      </c>
      <c r="K15" s="5">
        <f t="shared" si="1"/>
        <v>44205.887877</v>
      </c>
      <c r="M15" s="14">
        <v>0.4602</v>
      </c>
      <c r="O15" s="5">
        <f t="shared" si="4"/>
        <v>20343.5496009954</v>
      </c>
      <c r="Q15" s="16">
        <f t="shared" si="2"/>
        <v>23862.3382760046</v>
      </c>
      <c r="S15" s="16">
        <f t="shared" si="3"/>
        <v>111042.16999999998</v>
      </c>
    </row>
    <row r="16" spans="1:19" ht="11.25">
      <c r="A16" s="4" t="s">
        <v>11</v>
      </c>
      <c r="C16" s="3" t="s">
        <v>141</v>
      </c>
      <c r="E16" s="6">
        <v>120073.27</v>
      </c>
      <c r="G16" s="19">
        <v>0.6019</v>
      </c>
      <c r="I16" s="20">
        <f t="shared" si="0"/>
        <v>72272.101213</v>
      </c>
      <c r="K16" s="5">
        <f t="shared" si="1"/>
        <v>47801.168787</v>
      </c>
      <c r="M16" s="14">
        <v>0.3302</v>
      </c>
      <c r="O16" s="5">
        <f t="shared" si="4"/>
        <v>15783.945933467401</v>
      </c>
      <c r="Q16" s="16">
        <f t="shared" si="2"/>
        <v>32017.2228535326</v>
      </c>
      <c r="S16" s="16">
        <f t="shared" si="3"/>
        <v>120073.27</v>
      </c>
    </row>
    <row r="17" spans="1:19" ht="11.25">
      <c r="A17" s="4" t="s">
        <v>12</v>
      </c>
      <c r="C17" s="3" t="s">
        <v>142</v>
      </c>
      <c r="E17" s="6"/>
      <c r="G17" s="19">
        <v>0.6019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29207.79</v>
      </c>
      <c r="G18" s="19">
        <v>0.6019</v>
      </c>
      <c r="I18" s="20">
        <f t="shared" si="0"/>
        <v>17580.168801</v>
      </c>
      <c r="K18" s="5">
        <f t="shared" si="1"/>
        <v>11627.621199000001</v>
      </c>
      <c r="M18" s="14">
        <v>0.336</v>
      </c>
      <c r="O18" s="5">
        <f t="shared" si="4"/>
        <v>3906.8807228640007</v>
      </c>
      <c r="Q18" s="16">
        <f t="shared" si="2"/>
        <v>7720.740476136</v>
      </c>
      <c r="S18" s="16">
        <f t="shared" si="3"/>
        <v>29207.79</v>
      </c>
    </row>
    <row r="19" spans="1:19" ht="11.25">
      <c r="A19" s="4" t="s">
        <v>14</v>
      </c>
      <c r="C19" s="3" t="s">
        <v>144</v>
      </c>
      <c r="E19" s="6"/>
      <c r="G19" s="19">
        <v>0.6019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33951.28</v>
      </c>
      <c r="G20" s="19">
        <v>0.6019</v>
      </c>
      <c r="I20" s="20">
        <f t="shared" si="0"/>
        <v>20435.275432</v>
      </c>
      <c r="K20" s="5">
        <f t="shared" si="1"/>
        <v>13516.004568</v>
      </c>
      <c r="M20" s="14">
        <v>0.3602</v>
      </c>
      <c r="O20" s="5">
        <f t="shared" si="4"/>
        <v>4868.464845393601</v>
      </c>
      <c r="Q20" s="16">
        <f t="shared" si="2"/>
        <v>8647.5397226064</v>
      </c>
      <c r="S20" s="16">
        <f t="shared" si="3"/>
        <v>33951.28</v>
      </c>
    </row>
    <row r="21" spans="1:19" ht="11.25">
      <c r="A21" s="4" t="s">
        <v>16</v>
      </c>
      <c r="C21" s="3" t="s">
        <v>146</v>
      </c>
      <c r="E21" s="6">
        <v>24784.38</v>
      </c>
      <c r="G21" s="19">
        <v>0.6019</v>
      </c>
      <c r="I21" s="20">
        <f t="shared" si="0"/>
        <v>14917.718322</v>
      </c>
      <c r="K21" s="5">
        <f t="shared" si="1"/>
        <v>9866.661678</v>
      </c>
      <c r="M21" s="14">
        <v>0.2439</v>
      </c>
      <c r="O21" s="5">
        <f t="shared" si="4"/>
        <v>2406.4787832642</v>
      </c>
      <c r="Q21" s="16">
        <f t="shared" si="2"/>
        <v>7460.182894735801</v>
      </c>
      <c r="S21" s="16">
        <f t="shared" si="3"/>
        <v>24784.38</v>
      </c>
    </row>
    <row r="22" spans="1:19" ht="11.25">
      <c r="A22" s="4" t="s">
        <v>17</v>
      </c>
      <c r="C22" s="3" t="s">
        <v>147</v>
      </c>
      <c r="E22" s="6">
        <v>26727.1</v>
      </c>
      <c r="G22" s="19">
        <v>0.6019</v>
      </c>
      <c r="I22" s="20">
        <f t="shared" si="0"/>
        <v>16087.04149</v>
      </c>
      <c r="K22" s="5">
        <f t="shared" si="1"/>
        <v>10640.058509999999</v>
      </c>
      <c r="M22" s="14">
        <v>0.3156</v>
      </c>
      <c r="O22" s="5">
        <f t="shared" si="4"/>
        <v>3358.0024657559998</v>
      </c>
      <c r="Q22" s="16">
        <f t="shared" si="2"/>
        <v>7282.056044243999</v>
      </c>
      <c r="S22" s="16">
        <f t="shared" si="3"/>
        <v>26727.1</v>
      </c>
    </row>
    <row r="23" spans="1:19" ht="11.25">
      <c r="A23" s="4" t="s">
        <v>18</v>
      </c>
      <c r="C23" s="3" t="s">
        <v>148</v>
      </c>
      <c r="E23" s="6">
        <v>8622.03</v>
      </c>
      <c r="G23" s="19">
        <v>0.6019</v>
      </c>
      <c r="I23" s="20">
        <f t="shared" si="0"/>
        <v>5189.599857</v>
      </c>
      <c r="K23" s="5">
        <f t="shared" si="1"/>
        <v>3432.4301430000005</v>
      </c>
      <c r="M23" s="14">
        <v>0.2023</v>
      </c>
      <c r="O23" s="5">
        <f t="shared" si="4"/>
        <v>694.3806179289002</v>
      </c>
      <c r="Q23" s="16">
        <f t="shared" si="2"/>
        <v>2738.0495250711</v>
      </c>
      <c r="S23" s="16">
        <f t="shared" si="3"/>
        <v>8622.03</v>
      </c>
    </row>
    <row r="24" spans="1:19" ht="11.25">
      <c r="A24" s="4" t="s">
        <v>19</v>
      </c>
      <c r="C24" s="3" t="s">
        <v>149</v>
      </c>
      <c r="E24" s="6">
        <v>121779.77</v>
      </c>
      <c r="G24" s="19">
        <v>0.6019</v>
      </c>
      <c r="I24" s="20">
        <f t="shared" si="0"/>
        <v>73299.243563</v>
      </c>
      <c r="K24" s="5">
        <f t="shared" si="1"/>
        <v>48480.52643700001</v>
      </c>
      <c r="M24" s="14">
        <v>0.3107</v>
      </c>
      <c r="O24" s="5">
        <f t="shared" si="4"/>
        <v>15062.899563975901</v>
      </c>
      <c r="Q24" s="16">
        <f t="shared" si="2"/>
        <v>33417.626873024106</v>
      </c>
      <c r="S24" s="16">
        <f t="shared" si="3"/>
        <v>121779.76999999999</v>
      </c>
    </row>
    <row r="25" spans="1:19" ht="11.25">
      <c r="A25" s="4" t="s">
        <v>20</v>
      </c>
      <c r="C25" s="3" t="s">
        <v>150</v>
      </c>
      <c r="E25" s="6">
        <v>25968.44</v>
      </c>
      <c r="G25" s="19">
        <v>0.6019</v>
      </c>
      <c r="I25" s="20">
        <f t="shared" si="0"/>
        <v>15630.404035999998</v>
      </c>
      <c r="K25" s="5">
        <f t="shared" si="1"/>
        <v>10338.035964</v>
      </c>
      <c r="M25" s="14">
        <v>0.3308</v>
      </c>
      <c r="O25" s="5">
        <f t="shared" si="4"/>
        <v>3419.8222968912</v>
      </c>
      <c r="Q25" s="16">
        <f t="shared" si="2"/>
        <v>6918.213667108801</v>
      </c>
      <c r="S25" s="16">
        <f t="shared" si="3"/>
        <v>25968.44</v>
      </c>
    </row>
    <row r="26" spans="1:19" ht="11.25">
      <c r="A26" s="4" t="s">
        <v>21</v>
      </c>
      <c r="C26" s="3" t="s">
        <v>151</v>
      </c>
      <c r="E26" s="6">
        <v>12835.24</v>
      </c>
      <c r="G26" s="19">
        <v>0.6019</v>
      </c>
      <c r="I26" s="20">
        <f t="shared" si="0"/>
        <v>7725.530956</v>
      </c>
      <c r="K26" s="5">
        <f t="shared" si="1"/>
        <v>5109.709044</v>
      </c>
      <c r="M26" s="14">
        <v>0.291</v>
      </c>
      <c r="O26" s="5">
        <f t="shared" si="4"/>
        <v>1486.925331804</v>
      </c>
      <c r="Q26" s="16">
        <f t="shared" si="2"/>
        <v>3622.783712196</v>
      </c>
      <c r="S26" s="16">
        <f t="shared" si="3"/>
        <v>12835.24</v>
      </c>
    </row>
    <row r="27" spans="1:19" ht="11.25">
      <c r="A27" s="4" t="s">
        <v>22</v>
      </c>
      <c r="C27" s="3" t="s">
        <v>152</v>
      </c>
      <c r="E27" s="6">
        <v>32875.69</v>
      </c>
      <c r="G27" s="19">
        <v>0.6019</v>
      </c>
      <c r="I27" s="20">
        <f t="shared" si="0"/>
        <v>19787.877811000002</v>
      </c>
      <c r="K27" s="5">
        <f t="shared" si="1"/>
        <v>13087.812189</v>
      </c>
      <c r="M27" s="14">
        <v>0.3131</v>
      </c>
      <c r="O27" s="5">
        <f t="shared" si="4"/>
        <v>4097.7939963759</v>
      </c>
      <c r="Q27" s="16">
        <f t="shared" si="2"/>
        <v>8990.0181926241</v>
      </c>
      <c r="S27" s="16">
        <f t="shared" si="3"/>
        <v>32875.69</v>
      </c>
    </row>
    <row r="28" spans="1:19" ht="11.25">
      <c r="A28" s="4" t="s">
        <v>23</v>
      </c>
      <c r="C28" s="3" t="s">
        <v>153</v>
      </c>
      <c r="E28" s="6">
        <v>54524.2</v>
      </c>
      <c r="G28" s="19">
        <v>0.6019</v>
      </c>
      <c r="I28" s="20">
        <f t="shared" si="0"/>
        <v>32818.115979999995</v>
      </c>
      <c r="K28" s="5">
        <f t="shared" si="1"/>
        <v>21706.084020000002</v>
      </c>
      <c r="M28" s="14">
        <v>0.2204</v>
      </c>
      <c r="O28" s="5">
        <f t="shared" si="4"/>
        <v>4784.020918008001</v>
      </c>
      <c r="Q28" s="16">
        <f t="shared" si="2"/>
        <v>16922.063101992</v>
      </c>
      <c r="S28" s="16">
        <f t="shared" si="3"/>
        <v>54524.2</v>
      </c>
    </row>
    <row r="29" spans="1:19" ht="11.25">
      <c r="A29" s="4" t="s">
        <v>24</v>
      </c>
      <c r="C29" s="3" t="s">
        <v>154</v>
      </c>
      <c r="E29" s="6">
        <v>112208.59</v>
      </c>
      <c r="G29" s="19">
        <v>0.6019</v>
      </c>
      <c r="I29" s="20">
        <f t="shared" si="0"/>
        <v>67538.35032099999</v>
      </c>
      <c r="K29" s="5">
        <f t="shared" si="1"/>
        <v>44670.239679000006</v>
      </c>
      <c r="M29" s="14">
        <v>0.3853</v>
      </c>
      <c r="O29" s="5">
        <f t="shared" si="4"/>
        <v>17211.443348318702</v>
      </c>
      <c r="Q29" s="16">
        <f t="shared" si="2"/>
        <v>27458.796330681304</v>
      </c>
      <c r="S29" s="16">
        <f t="shared" si="3"/>
        <v>112208.59</v>
      </c>
    </row>
    <row r="30" spans="1:19" ht="11.25">
      <c r="A30" s="4" t="s">
        <v>25</v>
      </c>
      <c r="C30" s="3" t="s">
        <v>155</v>
      </c>
      <c r="E30" s="6"/>
      <c r="G30" s="19">
        <v>0.6019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9911.7</v>
      </c>
      <c r="G31" s="19">
        <v>0.6019</v>
      </c>
      <c r="I31" s="20">
        <f t="shared" si="0"/>
        <v>5965.85223</v>
      </c>
      <c r="K31" s="5">
        <f t="shared" si="1"/>
        <v>3945.8477700000003</v>
      </c>
      <c r="M31" s="14">
        <v>0.2901</v>
      </c>
      <c r="O31" s="5">
        <f t="shared" si="4"/>
        <v>1144.6904380770002</v>
      </c>
      <c r="Q31" s="16">
        <f t="shared" si="2"/>
        <v>2801.157331923</v>
      </c>
      <c r="S31" s="16">
        <f t="shared" si="3"/>
        <v>9911.7</v>
      </c>
    </row>
    <row r="32" spans="1:19" ht="11.25">
      <c r="A32" s="4" t="s">
        <v>27</v>
      </c>
      <c r="C32" s="3" t="s">
        <v>157</v>
      </c>
      <c r="E32" s="6">
        <v>192795.83</v>
      </c>
      <c r="G32" s="19">
        <v>0.6019</v>
      </c>
      <c r="I32" s="20">
        <f t="shared" si="0"/>
        <v>116043.81007699999</v>
      </c>
      <c r="K32" s="5">
        <f t="shared" si="1"/>
        <v>76752.019923</v>
      </c>
      <c r="M32" s="14">
        <v>0.3767</v>
      </c>
      <c r="O32" s="5">
        <f t="shared" si="4"/>
        <v>28912.485904994097</v>
      </c>
      <c r="Q32" s="16">
        <f t="shared" si="2"/>
        <v>47839.5340180059</v>
      </c>
      <c r="S32" s="16">
        <f t="shared" si="3"/>
        <v>192795.82999999996</v>
      </c>
    </row>
    <row r="33" spans="1:19" ht="11.25">
      <c r="A33" s="4" t="s">
        <v>28</v>
      </c>
      <c r="C33" s="3" t="s">
        <v>158</v>
      </c>
      <c r="E33" s="6">
        <v>22945.51</v>
      </c>
      <c r="G33" s="19">
        <v>0.6019</v>
      </c>
      <c r="I33" s="20">
        <f t="shared" si="0"/>
        <v>13810.902468999999</v>
      </c>
      <c r="K33" s="5">
        <f t="shared" si="1"/>
        <v>9134.607531</v>
      </c>
      <c r="M33" s="14">
        <v>0.304</v>
      </c>
      <c r="O33" s="5">
        <f t="shared" si="4"/>
        <v>2776.9206894239996</v>
      </c>
      <c r="Q33" s="16">
        <f t="shared" si="2"/>
        <v>6357.686841576</v>
      </c>
      <c r="S33" s="16">
        <f t="shared" si="3"/>
        <v>22945.51</v>
      </c>
    </row>
    <row r="34" spans="1:19" ht="11.25">
      <c r="A34" s="4" t="s">
        <v>29</v>
      </c>
      <c r="C34" s="3" t="s">
        <v>159</v>
      </c>
      <c r="E34" s="6">
        <v>66545.04</v>
      </c>
      <c r="G34" s="19">
        <v>0.6019</v>
      </c>
      <c r="I34" s="20">
        <f t="shared" si="0"/>
        <v>40053.459575999994</v>
      </c>
      <c r="K34" s="5">
        <f t="shared" si="1"/>
        <v>26491.580424</v>
      </c>
      <c r="M34" s="14">
        <v>0.3042</v>
      </c>
      <c r="O34" s="5">
        <f t="shared" si="4"/>
        <v>8058.738764980801</v>
      </c>
      <c r="Q34" s="16">
        <f t="shared" si="2"/>
        <v>18432.8416590192</v>
      </c>
      <c r="S34" s="16">
        <f t="shared" si="3"/>
        <v>66545.04</v>
      </c>
    </row>
    <row r="35" spans="1:19" ht="11.25">
      <c r="A35" s="4" t="s">
        <v>30</v>
      </c>
      <c r="C35" s="3" t="s">
        <v>160</v>
      </c>
      <c r="E35" s="6">
        <v>32686.75</v>
      </c>
      <c r="G35" s="19">
        <v>0.6019</v>
      </c>
      <c r="I35" s="20">
        <f t="shared" si="0"/>
        <v>19674.154825</v>
      </c>
      <c r="K35" s="5">
        <f t="shared" si="1"/>
        <v>13012.595174999999</v>
      </c>
      <c r="M35" s="14">
        <v>0.3358</v>
      </c>
      <c r="O35" s="5">
        <f t="shared" si="4"/>
        <v>4369.629459764999</v>
      </c>
      <c r="Q35" s="16">
        <f t="shared" si="2"/>
        <v>8642.965715235</v>
      </c>
      <c r="S35" s="16">
        <f t="shared" si="3"/>
        <v>32686.75</v>
      </c>
    </row>
    <row r="36" spans="1:19" ht="11.25">
      <c r="A36" s="4" t="s">
        <v>31</v>
      </c>
      <c r="C36" s="3" t="s">
        <v>161</v>
      </c>
      <c r="E36" s="6">
        <v>4643.6</v>
      </c>
      <c r="G36" s="19">
        <v>0.6019</v>
      </c>
      <c r="I36" s="20">
        <f t="shared" si="0"/>
        <v>2794.98284</v>
      </c>
      <c r="K36" s="5">
        <f t="shared" si="1"/>
        <v>1848.6171600000002</v>
      </c>
      <c r="M36" s="14">
        <v>0.3853</v>
      </c>
      <c r="O36" s="5">
        <f t="shared" si="4"/>
        <v>712.2721917480001</v>
      </c>
      <c r="Q36" s="16">
        <f t="shared" si="2"/>
        <v>1136.3449682520002</v>
      </c>
      <c r="S36" s="16">
        <f t="shared" si="3"/>
        <v>4643.6</v>
      </c>
    </row>
    <row r="37" spans="1:19" ht="11.25">
      <c r="A37" s="4" t="s">
        <v>32</v>
      </c>
      <c r="C37" s="3" t="s">
        <v>162</v>
      </c>
      <c r="E37" s="6">
        <v>412361.78</v>
      </c>
      <c r="G37" s="19">
        <v>0.6019</v>
      </c>
      <c r="I37" s="20">
        <f t="shared" si="0"/>
        <v>248200.55538200002</v>
      </c>
      <c r="K37" s="5">
        <f t="shared" si="1"/>
        <v>164161.224618</v>
      </c>
      <c r="M37" s="14">
        <v>0.4611</v>
      </c>
      <c r="O37" s="5">
        <f t="shared" si="4"/>
        <v>75694.7406713598</v>
      </c>
      <c r="Q37" s="16">
        <f t="shared" si="2"/>
        <v>88466.4839466402</v>
      </c>
      <c r="S37" s="16">
        <f t="shared" si="3"/>
        <v>412361.78</v>
      </c>
    </row>
    <row r="38" spans="1:19" ht="11.25">
      <c r="A38" s="4" t="s">
        <v>33</v>
      </c>
      <c r="C38" s="3" t="s">
        <v>163</v>
      </c>
      <c r="E38" s="6">
        <v>35808.44</v>
      </c>
      <c r="G38" s="19">
        <v>0.6019</v>
      </c>
      <c r="I38" s="20">
        <f t="shared" si="0"/>
        <v>21553.100036</v>
      </c>
      <c r="K38" s="5">
        <f t="shared" si="1"/>
        <v>14255.339964000003</v>
      </c>
      <c r="M38" s="14">
        <v>0.4584</v>
      </c>
      <c r="O38" s="5">
        <f t="shared" si="4"/>
        <v>6534.647839497601</v>
      </c>
      <c r="Q38" s="16">
        <f t="shared" si="2"/>
        <v>7720.692124502401</v>
      </c>
      <c r="S38" s="16">
        <f t="shared" si="3"/>
        <v>35808.44</v>
      </c>
    </row>
    <row r="39" spans="1:19" ht="11.25">
      <c r="A39" s="4" t="s">
        <v>34</v>
      </c>
      <c r="C39" s="3" t="s">
        <v>164</v>
      </c>
      <c r="E39" s="6">
        <v>326.5</v>
      </c>
      <c r="G39" s="19">
        <v>0.6019</v>
      </c>
      <c r="I39" s="20">
        <f t="shared" si="0"/>
        <v>196.52035</v>
      </c>
      <c r="K39" s="5">
        <f t="shared" si="1"/>
        <v>129.97965</v>
      </c>
      <c r="M39" s="14">
        <v>0.2324</v>
      </c>
      <c r="O39" s="5">
        <f t="shared" si="4"/>
        <v>30.20727066</v>
      </c>
      <c r="Q39" s="16">
        <f t="shared" si="2"/>
        <v>99.77237933999999</v>
      </c>
      <c r="S39" s="16">
        <f t="shared" si="3"/>
        <v>326.5</v>
      </c>
    </row>
    <row r="40" spans="1:19" ht="11.25">
      <c r="A40" s="4" t="s">
        <v>35</v>
      </c>
      <c r="C40" s="3" t="s">
        <v>165</v>
      </c>
      <c r="E40" s="6">
        <v>56463.21</v>
      </c>
      <c r="G40" s="19">
        <v>0.6019</v>
      </c>
      <c r="I40" s="20">
        <f t="shared" si="0"/>
        <v>33985.206098999995</v>
      </c>
      <c r="K40" s="5">
        <f t="shared" si="1"/>
        <v>22478.003901000004</v>
      </c>
      <c r="M40" s="14">
        <v>0.3811</v>
      </c>
      <c r="O40" s="5">
        <f t="shared" si="4"/>
        <v>8566.3672866711</v>
      </c>
      <c r="Q40" s="16">
        <f t="shared" si="2"/>
        <v>13911.636614328903</v>
      </c>
      <c r="S40" s="16">
        <f t="shared" si="3"/>
        <v>56463.21</v>
      </c>
    </row>
    <row r="41" spans="1:19" ht="11.25">
      <c r="A41" s="4" t="s">
        <v>36</v>
      </c>
      <c r="C41" s="3" t="s">
        <v>166</v>
      </c>
      <c r="E41" s="6">
        <v>-32370.2</v>
      </c>
      <c r="G41" s="19">
        <v>0.6019</v>
      </c>
      <c r="I41" s="20">
        <f t="shared" si="0"/>
        <v>-19483.62338</v>
      </c>
      <c r="K41" s="5">
        <f t="shared" si="1"/>
        <v>-12886.57662</v>
      </c>
      <c r="M41" s="14">
        <v>0.283</v>
      </c>
      <c r="O41" s="5">
        <f t="shared" si="4"/>
        <v>-3646.9011834599996</v>
      </c>
      <c r="Q41" s="16">
        <f t="shared" si="2"/>
        <v>-9239.675436540001</v>
      </c>
      <c r="S41" s="16">
        <f t="shared" si="3"/>
        <v>-32370.2</v>
      </c>
    </row>
    <row r="42" spans="1:19" ht="11.25">
      <c r="A42" s="4" t="s">
        <v>37</v>
      </c>
      <c r="C42" s="3" t="s">
        <v>167</v>
      </c>
      <c r="E42" s="6">
        <v>16741.24</v>
      </c>
      <c r="G42" s="19">
        <v>0.6019</v>
      </c>
      <c r="I42" s="20">
        <f t="shared" si="0"/>
        <v>10076.552356</v>
      </c>
      <c r="K42" s="5">
        <f t="shared" si="1"/>
        <v>6664.6876440000015</v>
      </c>
      <c r="M42" s="14">
        <v>0.4348</v>
      </c>
      <c r="O42" s="5">
        <f t="shared" si="4"/>
        <v>2897.8061876112006</v>
      </c>
      <c r="Q42" s="16">
        <f t="shared" si="2"/>
        <v>3766.881456388801</v>
      </c>
      <c r="S42" s="16">
        <f t="shared" si="3"/>
        <v>16741.24</v>
      </c>
    </row>
    <row r="43" spans="1:19" ht="11.25">
      <c r="A43" s="4" t="s">
        <v>38</v>
      </c>
      <c r="C43" s="3" t="s">
        <v>168</v>
      </c>
      <c r="E43" s="6">
        <v>4686.2</v>
      </c>
      <c r="G43" s="19">
        <v>0.6019</v>
      </c>
      <c r="I43" s="20">
        <f t="shared" si="0"/>
        <v>2820.62378</v>
      </c>
      <c r="K43" s="5">
        <f t="shared" si="1"/>
        <v>1865.57622</v>
      </c>
      <c r="M43" s="14">
        <v>0.2898</v>
      </c>
      <c r="O43" s="5">
        <f t="shared" si="4"/>
        <v>540.643988556</v>
      </c>
      <c r="Q43" s="16">
        <f t="shared" si="2"/>
        <v>1324.932231444</v>
      </c>
      <c r="S43" s="16">
        <f t="shared" si="3"/>
        <v>4686.2</v>
      </c>
    </row>
    <row r="44" spans="1:19" ht="11.25">
      <c r="A44" s="4" t="s">
        <v>39</v>
      </c>
      <c r="C44" s="3" t="s">
        <v>169</v>
      </c>
      <c r="E44" s="6">
        <v>38071.31</v>
      </c>
      <c r="G44" s="19">
        <v>0.6019</v>
      </c>
      <c r="I44" s="20">
        <f t="shared" si="0"/>
        <v>22915.121488999997</v>
      </c>
      <c r="K44" s="5">
        <f t="shared" si="1"/>
        <v>15156.188511</v>
      </c>
      <c r="M44" s="14">
        <v>0.3687</v>
      </c>
      <c r="O44" s="5">
        <f t="shared" si="4"/>
        <v>5588.0867040057</v>
      </c>
      <c r="Q44" s="16">
        <f t="shared" si="2"/>
        <v>9568.1018069943</v>
      </c>
      <c r="S44" s="16">
        <f t="shared" si="3"/>
        <v>38071.31</v>
      </c>
    </row>
    <row r="45" spans="1:19" ht="11.25">
      <c r="A45" s="4" t="s">
        <v>40</v>
      </c>
      <c r="C45" s="3" t="s">
        <v>170</v>
      </c>
      <c r="E45" s="6">
        <v>4767.9</v>
      </c>
      <c r="G45" s="19">
        <v>0.6019</v>
      </c>
      <c r="I45" s="20">
        <f t="shared" si="0"/>
        <v>2869.7990099999997</v>
      </c>
      <c r="K45" s="5">
        <f t="shared" si="1"/>
        <v>1898.10099</v>
      </c>
      <c r="M45" s="14">
        <v>0.4871</v>
      </c>
      <c r="O45" s="5">
        <f t="shared" si="4"/>
        <v>924.5649922289999</v>
      </c>
      <c r="Q45" s="16">
        <f t="shared" si="2"/>
        <v>973.535997771</v>
      </c>
      <c r="S45" s="16">
        <f t="shared" si="3"/>
        <v>4767.9</v>
      </c>
    </row>
    <row r="46" spans="1:19" ht="11.25">
      <c r="A46" s="4" t="s">
        <v>41</v>
      </c>
      <c r="C46" s="3" t="s">
        <v>171</v>
      </c>
      <c r="E46" s="6">
        <v>1306</v>
      </c>
      <c r="G46" s="19">
        <v>0.6019</v>
      </c>
      <c r="I46" s="20">
        <f t="shared" si="0"/>
        <v>786.0814</v>
      </c>
      <c r="K46" s="5">
        <f t="shared" si="1"/>
        <v>519.9186</v>
      </c>
      <c r="M46" s="14">
        <v>0.2109</v>
      </c>
      <c r="O46" s="5">
        <f t="shared" si="4"/>
        <v>109.65083274</v>
      </c>
      <c r="Q46" s="16">
        <f t="shared" si="2"/>
        <v>410.26776725999997</v>
      </c>
      <c r="S46" s="16">
        <f t="shared" si="3"/>
        <v>1306</v>
      </c>
    </row>
    <row r="47" spans="1:19" ht="11.25">
      <c r="A47" s="4" t="s">
        <v>42</v>
      </c>
      <c r="C47" s="3" t="s">
        <v>172</v>
      </c>
      <c r="E47" s="6">
        <v>36896.17</v>
      </c>
      <c r="G47" s="19">
        <v>0.6019</v>
      </c>
      <c r="I47" s="20">
        <f t="shared" si="0"/>
        <v>22207.804722999997</v>
      </c>
      <c r="K47" s="5">
        <f t="shared" si="1"/>
        <v>14688.365277</v>
      </c>
      <c r="M47" s="14">
        <v>0.3471</v>
      </c>
      <c r="O47" s="5">
        <f t="shared" si="4"/>
        <v>5098.3315876467</v>
      </c>
      <c r="Q47" s="16">
        <f t="shared" si="2"/>
        <v>9590.0336893533</v>
      </c>
      <c r="S47" s="16">
        <f t="shared" si="3"/>
        <v>36896.17</v>
      </c>
    </row>
    <row r="48" spans="1:19" ht="11.25">
      <c r="A48" s="4" t="s">
        <v>43</v>
      </c>
      <c r="C48" s="3" t="s">
        <v>173</v>
      </c>
      <c r="E48" s="6">
        <v>11567.11</v>
      </c>
      <c r="G48" s="19">
        <v>0.6019</v>
      </c>
      <c r="I48" s="20">
        <f t="shared" si="0"/>
        <v>6962.243509</v>
      </c>
      <c r="K48" s="5">
        <f t="shared" si="1"/>
        <v>4604.866491000001</v>
      </c>
      <c r="M48" s="14">
        <v>0.2266</v>
      </c>
      <c r="O48" s="5">
        <f t="shared" si="4"/>
        <v>1043.4627468606002</v>
      </c>
      <c r="Q48" s="16">
        <f t="shared" si="2"/>
        <v>3561.4037441394003</v>
      </c>
      <c r="S48" s="16">
        <f t="shared" si="3"/>
        <v>11567.11</v>
      </c>
    </row>
    <row r="49" spans="1:19" ht="11.25">
      <c r="A49" s="4" t="s">
        <v>44</v>
      </c>
      <c r="C49" s="3" t="s">
        <v>174</v>
      </c>
      <c r="E49" s="6">
        <v>37636.49</v>
      </c>
      <c r="G49" s="19">
        <v>0.6019</v>
      </c>
      <c r="I49" s="20">
        <f t="shared" si="0"/>
        <v>22653.403330999998</v>
      </c>
      <c r="K49" s="5">
        <f t="shared" si="1"/>
        <v>14983.086669</v>
      </c>
      <c r="M49" s="14">
        <v>0.2335</v>
      </c>
      <c r="O49" s="5">
        <f t="shared" si="4"/>
        <v>3498.5507372115003</v>
      </c>
      <c r="Q49" s="16">
        <f t="shared" si="2"/>
        <v>11484.5359317885</v>
      </c>
      <c r="S49" s="16">
        <f t="shared" si="3"/>
        <v>37636.49</v>
      </c>
    </row>
    <row r="50" spans="1:19" ht="11.25">
      <c r="A50" s="4" t="s">
        <v>45</v>
      </c>
      <c r="C50" s="3" t="s">
        <v>175</v>
      </c>
      <c r="E50" s="6">
        <v>40238.44</v>
      </c>
      <c r="G50" s="19">
        <v>0.6019</v>
      </c>
      <c r="I50" s="20">
        <f t="shared" si="0"/>
        <v>24219.517036</v>
      </c>
      <c r="K50" s="5">
        <f t="shared" si="1"/>
        <v>16018.922964000001</v>
      </c>
      <c r="M50" s="14">
        <v>0.4444</v>
      </c>
      <c r="O50" s="5">
        <f t="shared" si="4"/>
        <v>7118.8093652016005</v>
      </c>
      <c r="Q50" s="16">
        <f t="shared" si="2"/>
        <v>8900.113598798402</v>
      </c>
      <c r="S50" s="16">
        <f t="shared" si="3"/>
        <v>40238.44</v>
      </c>
    </row>
    <row r="51" spans="1:19" ht="11.25">
      <c r="A51" s="4" t="s">
        <v>46</v>
      </c>
      <c r="C51" s="3" t="s">
        <v>176</v>
      </c>
      <c r="E51" s="6">
        <v>192582.09</v>
      </c>
      <c r="G51" s="19">
        <v>0.6019</v>
      </c>
      <c r="I51" s="20">
        <f t="shared" si="0"/>
        <v>115915.159971</v>
      </c>
      <c r="K51" s="5">
        <f t="shared" si="1"/>
        <v>76666.930029</v>
      </c>
      <c r="M51" s="14">
        <v>0.3755</v>
      </c>
      <c r="O51" s="5">
        <f t="shared" si="4"/>
        <v>28788.432225889497</v>
      </c>
      <c r="Q51" s="16">
        <f t="shared" si="2"/>
        <v>47878.4978031105</v>
      </c>
      <c r="S51" s="16">
        <f t="shared" si="3"/>
        <v>192582.09000000003</v>
      </c>
    </row>
    <row r="52" spans="1:19" ht="11.25">
      <c r="A52" s="4" t="s">
        <v>47</v>
      </c>
      <c r="C52" s="3" t="s">
        <v>177</v>
      </c>
      <c r="E52" s="6">
        <v>12794.53</v>
      </c>
      <c r="G52" s="19">
        <v>0.6019</v>
      </c>
      <c r="I52" s="20">
        <f t="shared" si="0"/>
        <v>7701.027607</v>
      </c>
      <c r="K52" s="5">
        <f t="shared" si="1"/>
        <v>5093.502393000001</v>
      </c>
      <c r="M52" s="14">
        <v>0.2786</v>
      </c>
      <c r="O52" s="5">
        <f t="shared" si="4"/>
        <v>1419.0497666898002</v>
      </c>
      <c r="Q52" s="16">
        <f t="shared" si="2"/>
        <v>3674.4526263102007</v>
      </c>
      <c r="S52" s="16">
        <f t="shared" si="3"/>
        <v>12794.530000000002</v>
      </c>
    </row>
    <row r="53" spans="1:19" ht="11.25">
      <c r="A53" s="4" t="s">
        <v>48</v>
      </c>
      <c r="C53" s="3" t="s">
        <v>178</v>
      </c>
      <c r="E53" s="6"/>
      <c r="G53" s="19">
        <v>0.6019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20742.22</v>
      </c>
      <c r="G54" s="19">
        <v>0.6019</v>
      </c>
      <c r="I54" s="20">
        <f t="shared" si="0"/>
        <v>12484.742218000001</v>
      </c>
      <c r="K54" s="5">
        <f t="shared" si="1"/>
        <v>8257.477782</v>
      </c>
      <c r="M54" s="14">
        <v>0.3613</v>
      </c>
      <c r="O54" s="5">
        <f t="shared" si="4"/>
        <v>2983.4267226366</v>
      </c>
      <c r="Q54" s="16">
        <f t="shared" si="2"/>
        <v>5274.0510593634</v>
      </c>
      <c r="S54" s="16">
        <f t="shared" si="3"/>
        <v>20742.22</v>
      </c>
    </row>
    <row r="55" spans="1:19" ht="11.25">
      <c r="A55" s="4" t="s">
        <v>50</v>
      </c>
      <c r="C55" s="3" t="s">
        <v>180</v>
      </c>
      <c r="E55" s="6">
        <v>15783.33</v>
      </c>
      <c r="G55" s="19">
        <v>0.6019</v>
      </c>
      <c r="I55" s="20">
        <f t="shared" si="0"/>
        <v>9499.986327</v>
      </c>
      <c r="K55" s="5">
        <f t="shared" si="1"/>
        <v>6283.343672999999</v>
      </c>
      <c r="M55" s="14">
        <v>0.4483</v>
      </c>
      <c r="O55" s="5">
        <f t="shared" si="4"/>
        <v>2816.8229686058994</v>
      </c>
      <c r="Q55" s="16">
        <f t="shared" si="2"/>
        <v>3466.5207043941</v>
      </c>
      <c r="S55" s="16">
        <f t="shared" si="3"/>
        <v>15783.330000000002</v>
      </c>
    </row>
    <row r="56" spans="1:19" ht="11.25">
      <c r="A56" s="4" t="s">
        <v>51</v>
      </c>
      <c r="C56" s="3" t="s">
        <v>181</v>
      </c>
      <c r="E56" s="6">
        <v>1656.16</v>
      </c>
      <c r="G56" s="19">
        <v>0.6019</v>
      </c>
      <c r="I56" s="20">
        <f t="shared" si="0"/>
        <v>996.842704</v>
      </c>
      <c r="K56" s="5">
        <f t="shared" si="1"/>
        <v>659.317296</v>
      </c>
      <c r="M56" s="14">
        <v>0.3144</v>
      </c>
      <c r="O56" s="5">
        <f t="shared" si="4"/>
        <v>207.28935786240004</v>
      </c>
      <c r="Q56" s="16">
        <f t="shared" si="2"/>
        <v>452.0279381376</v>
      </c>
      <c r="S56" s="16">
        <f t="shared" si="3"/>
        <v>1656.1599999999999</v>
      </c>
    </row>
    <row r="57" spans="1:19" ht="11.25">
      <c r="A57" s="4" t="s">
        <v>52</v>
      </c>
      <c r="C57" s="3" t="s">
        <v>182</v>
      </c>
      <c r="E57" s="6">
        <v>106774.61</v>
      </c>
      <c r="G57" s="19">
        <v>0.6019</v>
      </c>
      <c r="I57" s="20">
        <f t="shared" si="0"/>
        <v>64267.637759</v>
      </c>
      <c r="K57" s="5">
        <f t="shared" si="1"/>
        <v>42506.972241</v>
      </c>
      <c r="M57" s="14">
        <v>0.3627</v>
      </c>
      <c r="O57" s="5">
        <f t="shared" si="4"/>
        <v>15417.278831810701</v>
      </c>
      <c r="Q57" s="16">
        <f t="shared" si="2"/>
        <v>27089.6934091893</v>
      </c>
      <c r="S57" s="16">
        <f t="shared" si="3"/>
        <v>106774.61</v>
      </c>
    </row>
    <row r="58" spans="1:19" ht="11.25">
      <c r="A58" s="4" t="s">
        <v>53</v>
      </c>
      <c r="C58" s="3" t="s">
        <v>183</v>
      </c>
      <c r="E58" s="6">
        <v>4926.83</v>
      </c>
      <c r="G58" s="19">
        <v>0.6019</v>
      </c>
      <c r="I58" s="20">
        <f t="shared" si="0"/>
        <v>2965.458977</v>
      </c>
      <c r="K58" s="5">
        <f t="shared" si="1"/>
        <v>1961.3710230000002</v>
      </c>
      <c r="M58" s="14">
        <v>0.3853</v>
      </c>
      <c r="O58" s="5">
        <f t="shared" si="4"/>
        <v>755.7162551619</v>
      </c>
      <c r="Q58" s="16">
        <f t="shared" si="2"/>
        <v>1205.6547678381003</v>
      </c>
      <c r="S58" s="16">
        <f t="shared" si="3"/>
        <v>4926.83</v>
      </c>
    </row>
    <row r="59" spans="1:19" ht="11.25">
      <c r="A59" s="4" t="s">
        <v>54</v>
      </c>
      <c r="C59" s="3" t="s">
        <v>184</v>
      </c>
      <c r="E59" s="6">
        <v>7271.07</v>
      </c>
      <c r="G59" s="19">
        <v>0.6019</v>
      </c>
      <c r="I59" s="20">
        <f t="shared" si="0"/>
        <v>4376.457033</v>
      </c>
      <c r="K59" s="5">
        <f t="shared" si="1"/>
        <v>2894.612967</v>
      </c>
      <c r="M59" s="14">
        <v>0.4391</v>
      </c>
      <c r="O59" s="5">
        <f t="shared" si="4"/>
        <v>1271.0245538097</v>
      </c>
      <c r="Q59" s="16">
        <f t="shared" si="2"/>
        <v>1623.5884131903001</v>
      </c>
      <c r="S59" s="16">
        <f t="shared" si="3"/>
        <v>7271.07</v>
      </c>
    </row>
    <row r="60" spans="1:19" ht="11.25">
      <c r="A60" s="4" t="s">
        <v>55</v>
      </c>
      <c r="C60" s="3" t="s">
        <v>185</v>
      </c>
      <c r="E60" s="6">
        <v>55855.24</v>
      </c>
      <c r="G60" s="19">
        <v>0.6019</v>
      </c>
      <c r="I60" s="20">
        <f t="shared" si="0"/>
        <v>33619.268956</v>
      </c>
      <c r="K60" s="5">
        <f t="shared" si="1"/>
        <v>22235.971043999998</v>
      </c>
      <c r="M60" s="14">
        <v>0.2245</v>
      </c>
      <c r="O60" s="5">
        <f t="shared" si="4"/>
        <v>4991.975499378</v>
      </c>
      <c r="Q60" s="16">
        <f t="shared" si="2"/>
        <v>17243.995544621997</v>
      </c>
      <c r="S60" s="16">
        <f t="shared" si="3"/>
        <v>55855.24</v>
      </c>
    </row>
    <row r="61" spans="1:19" ht="11.25">
      <c r="A61" s="4" t="s">
        <v>56</v>
      </c>
      <c r="C61" s="3" t="s">
        <v>186</v>
      </c>
      <c r="E61" s="6">
        <v>14749.26</v>
      </c>
      <c r="G61" s="19">
        <v>0.6019</v>
      </c>
      <c r="I61" s="20">
        <f t="shared" si="0"/>
        <v>8877.579594</v>
      </c>
      <c r="K61" s="5">
        <f t="shared" si="1"/>
        <v>5871.6804059999995</v>
      </c>
      <c r="M61" s="17">
        <v>0.4764</v>
      </c>
      <c r="O61" s="5">
        <f t="shared" si="4"/>
        <v>2797.2685454183998</v>
      </c>
      <c r="Q61" s="16">
        <f t="shared" si="2"/>
        <v>3074.4118605815997</v>
      </c>
      <c r="S61" s="16">
        <f t="shared" si="3"/>
        <v>14749.26</v>
      </c>
    </row>
    <row r="62" spans="1:19" ht="11.25">
      <c r="A62" s="4" t="s">
        <v>57</v>
      </c>
      <c r="C62" s="3" t="s">
        <v>187</v>
      </c>
      <c r="E62" s="6">
        <v>108960.03</v>
      </c>
      <c r="G62" s="19">
        <v>0.6019</v>
      </c>
      <c r="I62" s="20">
        <f t="shared" si="0"/>
        <v>65583.042057</v>
      </c>
      <c r="K62" s="5">
        <f t="shared" si="1"/>
        <v>43376.987943</v>
      </c>
      <c r="M62" s="14">
        <v>0.4401</v>
      </c>
      <c r="O62" s="5">
        <f t="shared" si="4"/>
        <v>19090.2123937143</v>
      </c>
      <c r="Q62" s="16">
        <f t="shared" si="2"/>
        <v>24286.7755492857</v>
      </c>
      <c r="S62" s="16">
        <f t="shared" si="3"/>
        <v>108960.03</v>
      </c>
    </row>
    <row r="63" spans="1:19" ht="11.25">
      <c r="A63" s="4" t="s">
        <v>58</v>
      </c>
      <c r="C63" s="3" t="s">
        <v>188</v>
      </c>
      <c r="E63" s="6">
        <v>32307.85</v>
      </c>
      <c r="G63" s="19">
        <v>0.6019</v>
      </c>
      <c r="I63" s="20">
        <f t="shared" si="0"/>
        <v>19446.094914999998</v>
      </c>
      <c r="K63" s="5">
        <f t="shared" si="1"/>
        <v>12861.755085</v>
      </c>
      <c r="M63" s="14">
        <v>0.1698</v>
      </c>
      <c r="O63" s="5">
        <f t="shared" si="4"/>
        <v>2183.926013433</v>
      </c>
      <c r="Q63" s="16">
        <f t="shared" si="2"/>
        <v>10677.829071567001</v>
      </c>
      <c r="S63" s="16">
        <f t="shared" si="3"/>
        <v>32307.85</v>
      </c>
    </row>
    <row r="64" spans="1:19" ht="11.25">
      <c r="A64" s="4" t="s">
        <v>59</v>
      </c>
      <c r="C64" s="3" t="s">
        <v>189</v>
      </c>
      <c r="E64" s="6">
        <v>37998.35</v>
      </c>
      <c r="G64" s="19">
        <v>0.6019</v>
      </c>
      <c r="I64" s="20">
        <f t="shared" si="0"/>
        <v>22871.206865</v>
      </c>
      <c r="K64" s="5">
        <f t="shared" si="1"/>
        <v>15127.143134999998</v>
      </c>
      <c r="M64" s="14">
        <v>0.3355</v>
      </c>
      <c r="O64" s="5">
        <f t="shared" si="4"/>
        <v>5075.1565217925</v>
      </c>
      <c r="Q64" s="16">
        <f t="shared" si="2"/>
        <v>10051.986613207499</v>
      </c>
      <c r="S64" s="16">
        <f t="shared" si="3"/>
        <v>37998.35</v>
      </c>
    </row>
    <row r="65" spans="1:19" ht="11.25">
      <c r="A65" s="4" t="s">
        <v>60</v>
      </c>
      <c r="C65" s="3" t="s">
        <v>190</v>
      </c>
      <c r="E65" s="6"/>
      <c r="G65" s="19">
        <v>0.6019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113222.79</v>
      </c>
      <c r="G66" s="19">
        <v>0.6019</v>
      </c>
      <c r="I66" s="20">
        <f t="shared" si="0"/>
        <v>68148.797301</v>
      </c>
      <c r="K66" s="5">
        <f t="shared" si="1"/>
        <v>45073.992698999995</v>
      </c>
      <c r="M66" s="14">
        <v>0.2286</v>
      </c>
      <c r="O66" s="5">
        <f t="shared" si="4"/>
        <v>10303.914730991399</v>
      </c>
      <c r="Q66" s="16">
        <f t="shared" si="2"/>
        <v>34770.0779680086</v>
      </c>
      <c r="S66" s="16">
        <f t="shared" si="3"/>
        <v>113222.79</v>
      </c>
    </row>
    <row r="67" spans="1:19" ht="11.25">
      <c r="A67" s="4" t="s">
        <v>62</v>
      </c>
      <c r="C67" s="3" t="s">
        <v>192</v>
      </c>
      <c r="E67" s="6">
        <v>7654.56</v>
      </c>
      <c r="G67" s="19">
        <v>0.6019</v>
      </c>
      <c r="I67" s="20">
        <f t="shared" si="0"/>
        <v>4607.279664000001</v>
      </c>
      <c r="K67" s="5">
        <f t="shared" si="1"/>
        <v>3047.280336</v>
      </c>
      <c r="M67" s="14">
        <v>0.4333</v>
      </c>
      <c r="O67" s="5">
        <f t="shared" si="4"/>
        <v>1320.3865695888</v>
      </c>
      <c r="Q67" s="16">
        <f t="shared" si="2"/>
        <v>1726.8937664111997</v>
      </c>
      <c r="S67" s="16">
        <f t="shared" si="3"/>
        <v>7654.56</v>
      </c>
    </row>
    <row r="68" spans="1:19" ht="11.25">
      <c r="A68" s="4" t="s">
        <v>63</v>
      </c>
      <c r="C68" s="3" t="s">
        <v>193</v>
      </c>
      <c r="E68" s="6">
        <v>14629.11</v>
      </c>
      <c r="G68" s="19">
        <v>0.6019</v>
      </c>
      <c r="I68" s="20">
        <f t="shared" si="0"/>
        <v>8805.261309</v>
      </c>
      <c r="K68" s="5">
        <f t="shared" si="1"/>
        <v>5823.848691000001</v>
      </c>
      <c r="M68" s="14">
        <v>0.2834</v>
      </c>
      <c r="O68" s="5">
        <f t="shared" si="4"/>
        <v>1650.4787190294003</v>
      </c>
      <c r="Q68" s="16">
        <f t="shared" si="2"/>
        <v>4173.369971970601</v>
      </c>
      <c r="S68" s="16">
        <f t="shared" si="3"/>
        <v>14629.11</v>
      </c>
    </row>
    <row r="69" spans="1:19" ht="11.25">
      <c r="A69" s="4" t="s">
        <v>64</v>
      </c>
      <c r="C69" s="3" t="s">
        <v>194</v>
      </c>
      <c r="E69" s="6"/>
      <c r="G69" s="19">
        <v>0.6019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17099.59</v>
      </c>
      <c r="G70" s="19">
        <v>0.6019</v>
      </c>
      <c r="I70" s="20">
        <f t="shared" si="0"/>
        <v>10292.243221</v>
      </c>
      <c r="K70" s="5">
        <f t="shared" si="1"/>
        <v>6807.3467789999995</v>
      </c>
      <c r="M70" s="14">
        <v>0.4329</v>
      </c>
      <c r="O70" s="5">
        <f t="shared" si="4"/>
        <v>2946.9004206290997</v>
      </c>
      <c r="Q70" s="16">
        <f t="shared" si="2"/>
        <v>3860.4463583709</v>
      </c>
      <c r="S70" s="16">
        <f t="shared" si="3"/>
        <v>17099.59</v>
      </c>
    </row>
    <row r="71" spans="1:19" ht="11.25">
      <c r="A71" s="4" t="s">
        <v>66</v>
      </c>
      <c r="C71" s="3" t="s">
        <v>196</v>
      </c>
      <c r="E71" s="6">
        <v>32460.06</v>
      </c>
      <c r="G71" s="19">
        <v>0.6019</v>
      </c>
      <c r="I71" s="20">
        <f t="shared" si="0"/>
        <v>19537.710114</v>
      </c>
      <c r="K71" s="5">
        <f t="shared" si="1"/>
        <v>12922.349886</v>
      </c>
      <c r="M71" s="14">
        <v>0.1971</v>
      </c>
      <c r="O71" s="5">
        <f t="shared" si="4"/>
        <v>2546.9951625306</v>
      </c>
      <c r="Q71" s="16">
        <f t="shared" si="2"/>
        <v>10375.3547234694</v>
      </c>
      <c r="S71" s="16">
        <f t="shared" si="3"/>
        <v>32460.059999999998</v>
      </c>
    </row>
    <row r="72" spans="1:19" ht="11.25">
      <c r="A72" s="4" t="s">
        <v>67</v>
      </c>
      <c r="C72" s="3" t="s">
        <v>197</v>
      </c>
      <c r="E72" s="6">
        <v>326.5</v>
      </c>
      <c r="G72" s="19">
        <v>0.6019</v>
      </c>
      <c r="I72" s="20">
        <f t="shared" si="0"/>
        <v>196.52035</v>
      </c>
      <c r="K72" s="5">
        <f t="shared" si="1"/>
        <v>129.97965</v>
      </c>
      <c r="M72" s="14">
        <v>0.3304</v>
      </c>
      <c r="O72" s="5">
        <f t="shared" si="4"/>
        <v>42.94527636</v>
      </c>
      <c r="Q72" s="16">
        <f t="shared" si="2"/>
        <v>87.03437363999998</v>
      </c>
      <c r="S72" s="16">
        <f t="shared" si="3"/>
        <v>326.5</v>
      </c>
    </row>
    <row r="73" spans="1:19" ht="11.25">
      <c r="A73" s="4" t="s">
        <v>68</v>
      </c>
      <c r="C73" s="3" t="s">
        <v>198</v>
      </c>
      <c r="E73" s="6">
        <v>113548.71</v>
      </c>
      <c r="G73" s="19">
        <v>0.6019</v>
      </c>
      <c r="I73" s="20">
        <f t="shared" si="0"/>
        <v>68344.968549</v>
      </c>
      <c r="K73" s="5">
        <f t="shared" si="1"/>
        <v>45203.74145100001</v>
      </c>
      <c r="M73" s="14">
        <v>0.2686</v>
      </c>
      <c r="O73" s="5">
        <f t="shared" si="4"/>
        <v>12141.724953738603</v>
      </c>
      <c r="Q73" s="16">
        <f t="shared" si="2"/>
        <v>33062.01649726141</v>
      </c>
      <c r="S73" s="16">
        <f t="shared" si="3"/>
        <v>113548.71000000002</v>
      </c>
    </row>
    <row r="74" spans="1:19" ht="11.25">
      <c r="A74" s="4" t="s">
        <v>69</v>
      </c>
      <c r="C74" s="3" t="s">
        <v>199</v>
      </c>
      <c r="E74" s="6">
        <v>14486.38</v>
      </c>
      <c r="G74" s="19">
        <v>0.6019</v>
      </c>
      <c r="I74" s="20">
        <f aca="true" t="shared" si="5" ref="I74:I137">E74*G74</f>
        <v>8719.352122</v>
      </c>
      <c r="K74" s="5">
        <f aca="true" t="shared" si="6" ref="K74:K135">E74-I74</f>
        <v>5767.027877999999</v>
      </c>
      <c r="M74" s="14">
        <v>0.4083</v>
      </c>
      <c r="O74" s="5">
        <f t="shared" si="4"/>
        <v>2354.6774825873995</v>
      </c>
      <c r="Q74" s="16">
        <f aca="true" t="shared" si="7" ref="Q74:Q135">K74-O74</f>
        <v>3412.3503954125995</v>
      </c>
      <c r="S74" s="16">
        <f aca="true" t="shared" si="8" ref="S74:S135">I74+O74+Q74</f>
        <v>14486.38</v>
      </c>
    </row>
    <row r="75" spans="1:19" ht="11.25">
      <c r="A75" s="4" t="s">
        <v>70</v>
      </c>
      <c r="C75" s="3" t="s">
        <v>200</v>
      </c>
      <c r="E75" s="6">
        <v>64152.54</v>
      </c>
      <c r="G75" s="19">
        <v>0.6019</v>
      </c>
      <c r="I75" s="20">
        <f t="shared" si="5"/>
        <v>38613.413825999996</v>
      </c>
      <c r="K75" s="5">
        <f t="shared" si="6"/>
        <v>25539.126174000005</v>
      </c>
      <c r="M75" s="14">
        <v>0.2865</v>
      </c>
      <c r="O75" s="5">
        <f aca="true" t="shared" si="9" ref="O75:O135">K75*M75</f>
        <v>7316.959648851001</v>
      </c>
      <c r="Q75" s="16">
        <f t="shared" si="7"/>
        <v>18222.166525149005</v>
      </c>
      <c r="S75" s="16">
        <f t="shared" si="8"/>
        <v>64152.54</v>
      </c>
    </row>
    <row r="76" spans="1:19" ht="11.25">
      <c r="A76" s="4" t="s">
        <v>71</v>
      </c>
      <c r="C76" s="3" t="s">
        <v>201</v>
      </c>
      <c r="E76" s="6">
        <v>8280.8</v>
      </c>
      <c r="G76" s="19">
        <v>0.6019</v>
      </c>
      <c r="I76" s="20">
        <f t="shared" si="5"/>
        <v>4984.213519999999</v>
      </c>
      <c r="K76" s="5">
        <f t="shared" si="6"/>
        <v>3296.58648</v>
      </c>
      <c r="M76" s="14">
        <v>0.2539</v>
      </c>
      <c r="O76" s="5">
        <f t="shared" si="9"/>
        <v>837.003307272</v>
      </c>
      <c r="Q76" s="16">
        <f t="shared" si="7"/>
        <v>2459.583172728</v>
      </c>
      <c r="S76" s="16">
        <f t="shared" si="8"/>
        <v>8280.8</v>
      </c>
    </row>
    <row r="77" spans="1:19" ht="11.25">
      <c r="A77" s="4" t="s">
        <v>72</v>
      </c>
      <c r="C77" s="3" t="s">
        <v>202</v>
      </c>
      <c r="E77" s="6">
        <v>67817.04</v>
      </c>
      <c r="G77" s="19">
        <v>0.6019</v>
      </c>
      <c r="I77" s="20">
        <f t="shared" si="5"/>
        <v>40819.076376</v>
      </c>
      <c r="K77" s="5">
        <f t="shared" si="6"/>
        <v>26997.963623999996</v>
      </c>
      <c r="M77" s="14">
        <v>0.2355</v>
      </c>
      <c r="O77" s="5">
        <f t="shared" si="9"/>
        <v>6358.0204334519985</v>
      </c>
      <c r="Q77" s="16">
        <f t="shared" si="7"/>
        <v>20639.943190547998</v>
      </c>
      <c r="S77" s="16">
        <f t="shared" si="8"/>
        <v>67817.04</v>
      </c>
    </row>
    <row r="78" spans="1:19" ht="11.25">
      <c r="A78" s="4" t="s">
        <v>73</v>
      </c>
      <c r="C78" s="3" t="s">
        <v>203</v>
      </c>
      <c r="E78" s="6">
        <v>4247.2</v>
      </c>
      <c r="G78" s="19">
        <v>0.6019</v>
      </c>
      <c r="I78" s="20">
        <f t="shared" si="5"/>
        <v>2556.3896799999998</v>
      </c>
      <c r="K78" s="5">
        <f t="shared" si="6"/>
        <v>1690.81032</v>
      </c>
      <c r="M78" s="14">
        <v>0.4342</v>
      </c>
      <c r="O78" s="5">
        <f t="shared" si="9"/>
        <v>734.149840944</v>
      </c>
      <c r="Q78" s="16">
        <f t="shared" si="7"/>
        <v>956.6604790560001</v>
      </c>
      <c r="S78" s="16">
        <f t="shared" si="8"/>
        <v>4247.2</v>
      </c>
    </row>
    <row r="79" spans="1:19" ht="11.25">
      <c r="A79" s="4" t="s">
        <v>74</v>
      </c>
      <c r="C79" s="3" t="s">
        <v>204</v>
      </c>
      <c r="E79" s="6">
        <v>58823.69</v>
      </c>
      <c r="G79" s="19">
        <v>0.6019</v>
      </c>
      <c r="I79" s="20">
        <f t="shared" si="5"/>
        <v>35405.979011</v>
      </c>
      <c r="K79" s="5">
        <f t="shared" si="6"/>
        <v>23417.710989</v>
      </c>
      <c r="M79" s="14">
        <v>0.2232</v>
      </c>
      <c r="O79" s="5">
        <f t="shared" si="9"/>
        <v>5226.8330927448</v>
      </c>
      <c r="Q79" s="16">
        <f t="shared" si="7"/>
        <v>18190.8778962552</v>
      </c>
      <c r="S79" s="16">
        <f t="shared" si="8"/>
        <v>58823.69</v>
      </c>
    </row>
    <row r="80" spans="1:19" ht="11.25">
      <c r="A80" s="4" t="s">
        <v>75</v>
      </c>
      <c r="C80" s="3" t="s">
        <v>205</v>
      </c>
      <c r="E80" s="6">
        <v>31075.27</v>
      </c>
      <c r="G80" s="19">
        <v>0.6019</v>
      </c>
      <c r="I80" s="20">
        <f t="shared" si="5"/>
        <v>18704.205013</v>
      </c>
      <c r="K80" s="5">
        <f t="shared" si="6"/>
        <v>12371.064987000002</v>
      </c>
      <c r="M80" s="14">
        <v>0.3716</v>
      </c>
      <c r="O80" s="5">
        <f t="shared" si="9"/>
        <v>4597.087749169201</v>
      </c>
      <c r="Q80" s="16">
        <f t="shared" si="7"/>
        <v>7773.977237830801</v>
      </c>
      <c r="S80" s="16">
        <f t="shared" si="8"/>
        <v>31075.27</v>
      </c>
    </row>
    <row r="81" spans="1:19" ht="11.25">
      <c r="A81" s="4" t="s">
        <v>76</v>
      </c>
      <c r="C81" s="3" t="s">
        <v>206</v>
      </c>
      <c r="E81" s="6">
        <v>421464.33</v>
      </c>
      <c r="G81" s="19">
        <v>0.6019</v>
      </c>
      <c r="I81" s="20">
        <f t="shared" si="5"/>
        <v>253679.38022700002</v>
      </c>
      <c r="K81" s="5">
        <f t="shared" si="6"/>
        <v>167784.949773</v>
      </c>
      <c r="M81" s="14">
        <v>0.3414</v>
      </c>
      <c r="O81" s="5">
        <f t="shared" si="9"/>
        <v>57281.781852502194</v>
      </c>
      <c r="Q81" s="16">
        <f t="shared" si="7"/>
        <v>110503.1679204978</v>
      </c>
      <c r="S81" s="16">
        <f t="shared" si="8"/>
        <v>421464.32999999996</v>
      </c>
    </row>
    <row r="82" spans="1:19" ht="11.25">
      <c r="A82" s="4" t="s">
        <v>77</v>
      </c>
      <c r="C82" s="3" t="s">
        <v>207</v>
      </c>
      <c r="E82" s="6">
        <v>61618.64</v>
      </c>
      <c r="G82" s="19">
        <v>0.6019</v>
      </c>
      <c r="I82" s="20">
        <f t="shared" si="5"/>
        <v>37088.259416</v>
      </c>
      <c r="K82" s="5">
        <f t="shared" si="6"/>
        <v>24530.380584</v>
      </c>
      <c r="M82" s="14">
        <v>0.2923</v>
      </c>
      <c r="O82" s="5">
        <f t="shared" si="9"/>
        <v>7170.2302447032</v>
      </c>
      <c r="Q82" s="16">
        <f t="shared" si="7"/>
        <v>17360.1503392968</v>
      </c>
      <c r="S82" s="16">
        <f t="shared" si="8"/>
        <v>61618.64</v>
      </c>
    </row>
    <row r="83" spans="1:19" ht="11.25">
      <c r="A83" s="4" t="s">
        <v>78</v>
      </c>
      <c r="C83" s="3" t="s">
        <v>208</v>
      </c>
      <c r="E83" s="6">
        <v>-23943.66</v>
      </c>
      <c r="G83" s="19">
        <v>0.6019</v>
      </c>
      <c r="I83" s="20">
        <f t="shared" si="5"/>
        <v>-14411.688954</v>
      </c>
      <c r="K83" s="5">
        <f t="shared" si="6"/>
        <v>-9531.971046</v>
      </c>
      <c r="M83" s="14">
        <v>0.4199</v>
      </c>
      <c r="O83" s="5">
        <f t="shared" si="9"/>
        <v>-4002.4746422154003</v>
      </c>
      <c r="Q83" s="16">
        <f t="shared" si="7"/>
        <v>-5529.4964037846</v>
      </c>
      <c r="S83" s="16">
        <f t="shared" si="8"/>
        <v>-23943.66</v>
      </c>
    </row>
    <row r="84" spans="1:19" ht="11.25">
      <c r="A84" s="4" t="s">
        <v>79</v>
      </c>
      <c r="C84" s="3" t="s">
        <v>209</v>
      </c>
      <c r="E84" s="6">
        <v>-398999.31</v>
      </c>
      <c r="G84" s="19">
        <v>0.6019</v>
      </c>
      <c r="I84" s="20">
        <f t="shared" si="5"/>
        <v>-240157.684689</v>
      </c>
      <c r="K84" s="5">
        <f t="shared" si="6"/>
        <v>-158841.625311</v>
      </c>
      <c r="M84" s="14">
        <v>0.3227</v>
      </c>
      <c r="O84" s="5">
        <f t="shared" si="9"/>
        <v>-51258.1924878597</v>
      </c>
      <c r="Q84" s="16">
        <f t="shared" si="7"/>
        <v>-107583.43282314032</v>
      </c>
      <c r="S84" s="16">
        <f t="shared" si="8"/>
        <v>-398999.31000000006</v>
      </c>
    </row>
    <row r="85" spans="1:19" ht="11.25">
      <c r="A85" s="4" t="s">
        <v>80</v>
      </c>
      <c r="C85" s="3" t="s">
        <v>210</v>
      </c>
      <c r="E85" s="6">
        <v>99632.31</v>
      </c>
      <c r="G85" s="19">
        <v>0.6019</v>
      </c>
      <c r="I85" s="20">
        <f t="shared" si="5"/>
        <v>59968.687389</v>
      </c>
      <c r="K85" s="5">
        <f t="shared" si="6"/>
        <v>39663.622611</v>
      </c>
      <c r="M85" s="14">
        <v>0.4397</v>
      </c>
      <c r="O85" s="5">
        <f t="shared" si="9"/>
        <v>17440.0948620567</v>
      </c>
      <c r="Q85" s="16">
        <f t="shared" si="7"/>
        <v>22223.5277489433</v>
      </c>
      <c r="S85" s="16">
        <f t="shared" si="8"/>
        <v>99632.31</v>
      </c>
    </row>
    <row r="86" spans="1:19" ht="11.25">
      <c r="A86" s="4" t="s">
        <v>81</v>
      </c>
      <c r="C86" s="3" t="s">
        <v>211</v>
      </c>
      <c r="E86" s="6">
        <v>139313.82</v>
      </c>
      <c r="G86" s="19">
        <v>0.6019</v>
      </c>
      <c r="I86" s="20">
        <f t="shared" si="5"/>
        <v>83852.988258</v>
      </c>
      <c r="K86" s="5">
        <f t="shared" si="6"/>
        <v>55460.83174200001</v>
      </c>
      <c r="M86" s="14">
        <v>0.2336</v>
      </c>
      <c r="O86" s="5">
        <f t="shared" si="9"/>
        <v>12955.650294931202</v>
      </c>
      <c r="Q86" s="16">
        <f t="shared" si="7"/>
        <v>42505.18144706881</v>
      </c>
      <c r="S86" s="16">
        <f t="shared" si="8"/>
        <v>139313.82</v>
      </c>
    </row>
    <row r="87" spans="1:19" ht="11.25">
      <c r="A87" s="4" t="s">
        <v>82</v>
      </c>
      <c r="C87" s="3" t="s">
        <v>212</v>
      </c>
      <c r="E87" s="6">
        <v>61291.86</v>
      </c>
      <c r="G87" s="19">
        <v>0.6019</v>
      </c>
      <c r="I87" s="20">
        <f t="shared" si="5"/>
        <v>36891.570534</v>
      </c>
      <c r="K87" s="5">
        <f t="shared" si="6"/>
        <v>24400.289466000002</v>
      </c>
      <c r="M87" s="14">
        <v>0.3445</v>
      </c>
      <c r="O87" s="5">
        <f t="shared" si="9"/>
        <v>8405.899721037</v>
      </c>
      <c r="Q87" s="16">
        <f t="shared" si="7"/>
        <v>15994.389744963002</v>
      </c>
      <c r="S87" s="16">
        <f t="shared" si="8"/>
        <v>61291.86</v>
      </c>
    </row>
    <row r="88" spans="1:19" ht="11.25">
      <c r="A88" s="4" t="s">
        <v>83</v>
      </c>
      <c r="C88" s="3" t="s">
        <v>213</v>
      </c>
      <c r="E88" s="6">
        <v>28676.5</v>
      </c>
      <c r="G88" s="19">
        <v>0.6019</v>
      </c>
      <c r="I88" s="20">
        <f t="shared" si="5"/>
        <v>17260.38535</v>
      </c>
      <c r="K88" s="5">
        <f t="shared" si="6"/>
        <v>11416.11465</v>
      </c>
      <c r="M88" s="14">
        <v>0.1894</v>
      </c>
      <c r="O88" s="5">
        <f t="shared" si="9"/>
        <v>2162.21211471</v>
      </c>
      <c r="Q88" s="16">
        <f t="shared" si="7"/>
        <v>9253.902535289999</v>
      </c>
      <c r="S88" s="16">
        <f t="shared" si="8"/>
        <v>28676.5</v>
      </c>
    </row>
    <row r="89" spans="1:19" ht="11.25">
      <c r="A89" s="4" t="s">
        <v>84</v>
      </c>
      <c r="C89" s="3" t="s">
        <v>214</v>
      </c>
      <c r="E89" s="6">
        <v>3580.2</v>
      </c>
      <c r="G89" s="19">
        <v>0.6019</v>
      </c>
      <c r="I89" s="20">
        <f t="shared" si="5"/>
        <v>2154.92238</v>
      </c>
      <c r="K89" s="5">
        <f t="shared" si="6"/>
        <v>1425.2776199999998</v>
      </c>
      <c r="M89" s="14">
        <v>0.3154</v>
      </c>
      <c r="O89" s="5">
        <f t="shared" si="9"/>
        <v>449.53256134799994</v>
      </c>
      <c r="Q89" s="16">
        <f t="shared" si="7"/>
        <v>975.7450586519999</v>
      </c>
      <c r="S89" s="16">
        <f t="shared" si="8"/>
        <v>3580.2</v>
      </c>
    </row>
    <row r="90" spans="1:19" ht="11.25">
      <c r="A90" s="4" t="s">
        <v>85</v>
      </c>
      <c r="C90" s="3" t="s">
        <v>215</v>
      </c>
      <c r="E90" s="6">
        <v>45056.46</v>
      </c>
      <c r="G90" s="19">
        <v>0.6019</v>
      </c>
      <c r="I90" s="20">
        <f t="shared" si="5"/>
        <v>27119.483274</v>
      </c>
      <c r="K90" s="5">
        <f t="shared" si="6"/>
        <v>17936.976726</v>
      </c>
      <c r="M90" s="14">
        <v>0.3517</v>
      </c>
      <c r="O90" s="5">
        <f t="shared" si="9"/>
        <v>6308.434714534201</v>
      </c>
      <c r="Q90" s="16">
        <f t="shared" si="7"/>
        <v>11628.5420114658</v>
      </c>
      <c r="S90" s="16">
        <f t="shared" si="8"/>
        <v>45056.46000000001</v>
      </c>
    </row>
    <row r="91" spans="1:19" ht="11.25">
      <c r="A91" s="4" t="s">
        <v>86</v>
      </c>
      <c r="C91" s="3" t="s">
        <v>216</v>
      </c>
      <c r="E91" s="6">
        <v>15137.97</v>
      </c>
      <c r="G91" s="19">
        <v>0.6019</v>
      </c>
      <c r="I91" s="20">
        <f t="shared" si="5"/>
        <v>9111.544143</v>
      </c>
      <c r="K91" s="5">
        <f t="shared" si="6"/>
        <v>6026.425857</v>
      </c>
      <c r="M91" s="14">
        <v>0.2337</v>
      </c>
      <c r="O91" s="5">
        <f t="shared" si="9"/>
        <v>1408.3757227808999</v>
      </c>
      <c r="Q91" s="16">
        <f t="shared" si="7"/>
        <v>4618.0501342191</v>
      </c>
      <c r="S91" s="16">
        <f t="shared" si="8"/>
        <v>15137.97</v>
      </c>
    </row>
    <row r="92" spans="1:19" ht="11.25">
      <c r="A92" s="4" t="s">
        <v>87</v>
      </c>
      <c r="C92" s="3" t="s">
        <v>217</v>
      </c>
      <c r="E92" s="6">
        <v>15893.94</v>
      </c>
      <c r="G92" s="19">
        <v>0.6019</v>
      </c>
      <c r="I92" s="20">
        <f t="shared" si="5"/>
        <v>9566.562486</v>
      </c>
      <c r="K92" s="5">
        <f t="shared" si="6"/>
        <v>6327.377514</v>
      </c>
      <c r="M92" s="14">
        <v>0.323</v>
      </c>
      <c r="O92" s="5">
        <f t="shared" si="9"/>
        <v>2043.742937022</v>
      </c>
      <c r="Q92" s="16">
        <f t="shared" si="7"/>
        <v>4283.634576978</v>
      </c>
      <c r="S92" s="16">
        <f t="shared" si="8"/>
        <v>15893.94</v>
      </c>
    </row>
    <row r="93" spans="1:19" ht="11.25">
      <c r="A93" s="4" t="s">
        <v>88</v>
      </c>
      <c r="C93" s="3" t="s">
        <v>218</v>
      </c>
      <c r="E93" s="6">
        <v>197305.1</v>
      </c>
      <c r="G93" s="19">
        <v>0.6019</v>
      </c>
      <c r="I93" s="20">
        <f t="shared" si="5"/>
        <v>118757.93969</v>
      </c>
      <c r="K93" s="5">
        <f t="shared" si="6"/>
        <v>78547.16031</v>
      </c>
      <c r="M93" s="14">
        <v>0.4588</v>
      </c>
      <c r="O93" s="5">
        <f t="shared" si="9"/>
        <v>36037.437150228005</v>
      </c>
      <c r="Q93" s="16">
        <f t="shared" si="7"/>
        <v>42509.723159772</v>
      </c>
      <c r="S93" s="16">
        <f t="shared" si="8"/>
        <v>197305.1</v>
      </c>
    </row>
    <row r="94" spans="1:19" ht="11.25">
      <c r="A94" s="4" t="s">
        <v>89</v>
      </c>
      <c r="C94" s="3" t="s">
        <v>219</v>
      </c>
      <c r="E94" s="6">
        <v>-5695.02</v>
      </c>
      <c r="G94" s="19">
        <v>0.6019</v>
      </c>
      <c r="I94" s="20">
        <f t="shared" si="5"/>
        <v>-3427.832538</v>
      </c>
      <c r="K94" s="5">
        <f t="shared" si="6"/>
        <v>-2267.1874620000003</v>
      </c>
      <c r="M94" s="14">
        <v>0.4439</v>
      </c>
      <c r="O94" s="5">
        <f t="shared" si="9"/>
        <v>-1006.4045143818001</v>
      </c>
      <c r="Q94" s="16">
        <f t="shared" si="7"/>
        <v>-1260.7829476182</v>
      </c>
      <c r="S94" s="16">
        <f t="shared" si="8"/>
        <v>-5695.02</v>
      </c>
    </row>
    <row r="95" spans="1:19" ht="11.25">
      <c r="A95" s="4" t="s">
        <v>90</v>
      </c>
      <c r="C95" s="3" t="s">
        <v>220</v>
      </c>
      <c r="E95" s="6"/>
      <c r="G95" s="19">
        <v>0.6019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10922.75</v>
      </c>
      <c r="G96" s="19">
        <v>0.6019</v>
      </c>
      <c r="I96" s="20">
        <f t="shared" si="5"/>
        <v>6574.403225</v>
      </c>
      <c r="K96" s="5">
        <f t="shared" si="6"/>
        <v>4348.346775</v>
      </c>
      <c r="M96" s="14">
        <v>0.2387</v>
      </c>
      <c r="O96" s="5">
        <f t="shared" si="9"/>
        <v>1037.9503751925</v>
      </c>
      <c r="Q96" s="16">
        <f t="shared" si="7"/>
        <v>3310.3963998075</v>
      </c>
      <c r="S96" s="16">
        <f t="shared" si="8"/>
        <v>10922.75</v>
      </c>
    </row>
    <row r="97" spans="1:19" ht="11.25">
      <c r="A97" s="4" t="s">
        <v>92</v>
      </c>
      <c r="C97" s="3" t="s">
        <v>222</v>
      </c>
      <c r="E97" s="6">
        <v>36558.04</v>
      </c>
      <c r="G97" s="19">
        <v>0.6019</v>
      </c>
      <c r="I97" s="20">
        <f t="shared" si="5"/>
        <v>22004.284276</v>
      </c>
      <c r="K97" s="5">
        <f t="shared" si="6"/>
        <v>14553.755724000002</v>
      </c>
      <c r="M97" s="14">
        <v>0.2455</v>
      </c>
      <c r="O97" s="5">
        <f t="shared" si="9"/>
        <v>3572.9470302420004</v>
      </c>
      <c r="Q97" s="16">
        <f t="shared" si="7"/>
        <v>10980.808693758001</v>
      </c>
      <c r="S97" s="16">
        <f t="shared" si="8"/>
        <v>36558.04</v>
      </c>
    </row>
    <row r="98" spans="1:19" ht="11.25">
      <c r="A98" s="4" t="s">
        <v>93</v>
      </c>
      <c r="C98" s="3" t="s">
        <v>223</v>
      </c>
      <c r="E98" s="6">
        <v>133793.08</v>
      </c>
      <c r="G98" s="19">
        <v>0.6019</v>
      </c>
      <c r="I98" s="20">
        <f t="shared" si="5"/>
        <v>80530.05485199999</v>
      </c>
      <c r="K98" s="5">
        <f t="shared" si="6"/>
        <v>53263.025148</v>
      </c>
      <c r="M98" s="14">
        <v>0.3853</v>
      </c>
      <c r="O98" s="5">
        <f t="shared" si="9"/>
        <v>20522.243589524398</v>
      </c>
      <c r="Q98" s="16">
        <f t="shared" si="7"/>
        <v>32740.781558475603</v>
      </c>
      <c r="S98" s="16">
        <f t="shared" si="8"/>
        <v>133793.08</v>
      </c>
    </row>
    <row r="99" spans="1:19" ht="11.25">
      <c r="A99" s="4" t="s">
        <v>94</v>
      </c>
      <c r="C99" s="3" t="s">
        <v>224</v>
      </c>
      <c r="E99" s="6">
        <v>24667.32</v>
      </c>
      <c r="G99" s="19">
        <v>0.6019</v>
      </c>
      <c r="I99" s="20">
        <f t="shared" si="5"/>
        <v>14847.259908</v>
      </c>
      <c r="K99" s="5">
        <f t="shared" si="6"/>
        <v>9820.060092</v>
      </c>
      <c r="M99" s="14">
        <v>0.276</v>
      </c>
      <c r="O99" s="5">
        <f t="shared" si="9"/>
        <v>2710.336585392</v>
      </c>
      <c r="Q99" s="16">
        <f t="shared" si="7"/>
        <v>7109.723506607999</v>
      </c>
      <c r="S99" s="16">
        <f t="shared" si="8"/>
        <v>24667.32</v>
      </c>
    </row>
    <row r="100" spans="1:19" ht="11.25">
      <c r="A100" s="4" t="s">
        <v>95</v>
      </c>
      <c r="C100" s="3" t="s">
        <v>225</v>
      </c>
      <c r="E100" s="6">
        <v>16210.93</v>
      </c>
      <c r="G100" s="19">
        <v>0.6019</v>
      </c>
      <c r="I100" s="20">
        <f t="shared" si="5"/>
        <v>9757.358767</v>
      </c>
      <c r="K100" s="5">
        <f t="shared" si="6"/>
        <v>6453.571233000001</v>
      </c>
      <c r="M100" s="14">
        <v>0.3025</v>
      </c>
      <c r="O100" s="5">
        <f t="shared" si="9"/>
        <v>1952.2052979825</v>
      </c>
      <c r="Q100" s="16">
        <f t="shared" si="7"/>
        <v>4501.3659350175</v>
      </c>
      <c r="S100" s="16">
        <f t="shared" si="8"/>
        <v>16210.93</v>
      </c>
    </row>
    <row r="101" spans="1:19" ht="11.25">
      <c r="A101" s="4" t="s">
        <v>96</v>
      </c>
      <c r="C101" s="3" t="s">
        <v>226</v>
      </c>
      <c r="E101" s="6">
        <v>-26064.52</v>
      </c>
      <c r="G101" s="19">
        <v>0.6019</v>
      </c>
      <c r="I101" s="20">
        <f t="shared" si="5"/>
        <v>-15688.234588</v>
      </c>
      <c r="K101" s="5">
        <f t="shared" si="6"/>
        <v>-10376.285412000001</v>
      </c>
      <c r="M101" s="14">
        <v>0.2755</v>
      </c>
      <c r="O101" s="5">
        <f t="shared" si="9"/>
        <v>-2858.6666310060004</v>
      </c>
      <c r="Q101" s="16">
        <f t="shared" si="7"/>
        <v>-7517.618780994</v>
      </c>
      <c r="S101" s="16">
        <f t="shared" si="8"/>
        <v>-26064.519999999997</v>
      </c>
    </row>
    <row r="102" spans="1:19" ht="11.25">
      <c r="A102" s="4" t="s">
        <v>97</v>
      </c>
      <c r="C102" s="3" t="s">
        <v>227</v>
      </c>
      <c r="E102" s="6">
        <v>30192.22</v>
      </c>
      <c r="G102" s="19">
        <v>0.6019</v>
      </c>
      <c r="I102" s="20">
        <f t="shared" si="5"/>
        <v>18172.697218</v>
      </c>
      <c r="K102" s="5">
        <f t="shared" si="6"/>
        <v>12019.522782</v>
      </c>
      <c r="M102" s="14">
        <v>0.2708</v>
      </c>
      <c r="O102" s="5">
        <f t="shared" si="9"/>
        <v>3254.8867693656</v>
      </c>
      <c r="Q102" s="16">
        <f t="shared" si="7"/>
        <v>8764.6360126344</v>
      </c>
      <c r="S102" s="16">
        <f t="shared" si="8"/>
        <v>30192.22</v>
      </c>
    </row>
    <row r="103" spans="1:19" ht="11.25">
      <c r="A103" s="4" t="s">
        <v>98</v>
      </c>
      <c r="C103" s="3" t="s">
        <v>228</v>
      </c>
      <c r="E103" s="6">
        <v>64622.34</v>
      </c>
      <c r="G103" s="19">
        <v>0.6019</v>
      </c>
      <c r="I103" s="20">
        <f t="shared" si="5"/>
        <v>38896.186446</v>
      </c>
      <c r="K103" s="5">
        <f t="shared" si="6"/>
        <v>25726.153553999997</v>
      </c>
      <c r="M103" s="14">
        <v>0.3888</v>
      </c>
      <c r="O103" s="5">
        <f t="shared" si="9"/>
        <v>10002.328501795198</v>
      </c>
      <c r="Q103" s="16">
        <f t="shared" si="7"/>
        <v>15723.825052204798</v>
      </c>
      <c r="S103" s="16">
        <f t="shared" si="8"/>
        <v>64622.34</v>
      </c>
    </row>
    <row r="104" spans="1:19" ht="11.25">
      <c r="A104" s="4" t="s">
        <v>99</v>
      </c>
      <c r="C104" s="3" t="s">
        <v>229</v>
      </c>
      <c r="E104" s="6">
        <v>78658.39</v>
      </c>
      <c r="G104" s="19">
        <v>0.6019</v>
      </c>
      <c r="I104" s="20">
        <f t="shared" si="5"/>
        <v>47344.484941</v>
      </c>
      <c r="K104" s="5">
        <f t="shared" si="6"/>
        <v>31313.905058999997</v>
      </c>
      <c r="M104" s="14">
        <v>0.5309</v>
      </c>
      <c r="O104" s="5">
        <f t="shared" si="9"/>
        <v>16624.5521958231</v>
      </c>
      <c r="Q104" s="16">
        <f t="shared" si="7"/>
        <v>14689.352863176897</v>
      </c>
      <c r="S104" s="16">
        <f t="shared" si="8"/>
        <v>78658.39</v>
      </c>
    </row>
    <row r="105" spans="1:19" ht="11.25">
      <c r="A105" s="4" t="s">
        <v>100</v>
      </c>
      <c r="C105" s="3" t="s">
        <v>230</v>
      </c>
      <c r="E105" s="6">
        <v>21658.9</v>
      </c>
      <c r="G105" s="19">
        <v>0.6019</v>
      </c>
      <c r="I105" s="20">
        <f t="shared" si="5"/>
        <v>13036.49191</v>
      </c>
      <c r="K105" s="5">
        <f t="shared" si="6"/>
        <v>8622.40809</v>
      </c>
      <c r="M105" s="14">
        <v>0.255</v>
      </c>
      <c r="O105" s="5">
        <f t="shared" si="9"/>
        <v>2198.7140629500004</v>
      </c>
      <c r="Q105" s="16">
        <f t="shared" si="7"/>
        <v>6423.69402705</v>
      </c>
      <c r="S105" s="16">
        <f t="shared" si="8"/>
        <v>21658.9</v>
      </c>
    </row>
    <row r="106" spans="1:19" ht="11.25">
      <c r="A106" s="4" t="s">
        <v>101</v>
      </c>
      <c r="C106" s="3" t="s">
        <v>231</v>
      </c>
      <c r="E106" s="6">
        <v>16510.24</v>
      </c>
      <c r="G106" s="19">
        <v>0.6019</v>
      </c>
      <c r="I106" s="20">
        <f t="shared" si="5"/>
        <v>9937.513456</v>
      </c>
      <c r="K106" s="5">
        <f t="shared" si="6"/>
        <v>6572.726544000001</v>
      </c>
      <c r="M106" s="14">
        <v>0.2547</v>
      </c>
      <c r="O106" s="5">
        <f t="shared" si="9"/>
        <v>1674.0734507568002</v>
      </c>
      <c r="Q106" s="16">
        <f t="shared" si="7"/>
        <v>4898.653093243201</v>
      </c>
      <c r="S106" s="16">
        <f t="shared" si="8"/>
        <v>16510.24</v>
      </c>
    </row>
    <row r="107" spans="1:19" ht="11.25">
      <c r="A107" s="4" t="s">
        <v>102</v>
      </c>
      <c r="C107" s="3" t="s">
        <v>232</v>
      </c>
      <c r="E107" s="6">
        <v>22885.92</v>
      </c>
      <c r="G107" s="19">
        <v>0.6019</v>
      </c>
      <c r="I107" s="20">
        <f t="shared" si="5"/>
        <v>13775.035247999998</v>
      </c>
      <c r="K107" s="5">
        <f t="shared" si="6"/>
        <v>9110.884752</v>
      </c>
      <c r="M107" s="14">
        <v>0.2329</v>
      </c>
      <c r="O107" s="5">
        <f t="shared" si="9"/>
        <v>2121.9250587408</v>
      </c>
      <c r="Q107" s="16">
        <f t="shared" si="7"/>
        <v>6988.959693259199</v>
      </c>
      <c r="S107" s="16">
        <f t="shared" si="8"/>
        <v>22885.92</v>
      </c>
    </row>
    <row r="108" spans="1:19" ht="11.25">
      <c r="A108" s="4" t="s">
        <v>103</v>
      </c>
      <c r="C108" s="3" t="s">
        <v>233</v>
      </c>
      <c r="E108" s="6">
        <v>239150.28</v>
      </c>
      <c r="G108" s="19">
        <v>0.6019</v>
      </c>
      <c r="I108" s="20">
        <f t="shared" si="5"/>
        <v>143944.553532</v>
      </c>
      <c r="K108" s="5">
        <f t="shared" si="6"/>
        <v>95205.72646800001</v>
      </c>
      <c r="M108" s="14">
        <v>0.3068</v>
      </c>
      <c r="O108" s="5">
        <f t="shared" si="9"/>
        <v>29209.116880382404</v>
      </c>
      <c r="Q108" s="16">
        <f t="shared" si="7"/>
        <v>65996.6095876176</v>
      </c>
      <c r="S108" s="16">
        <f t="shared" si="8"/>
        <v>239150.28</v>
      </c>
    </row>
    <row r="109" spans="1:19" ht="11.25">
      <c r="A109" s="4" t="s">
        <v>104</v>
      </c>
      <c r="C109" s="3" t="s">
        <v>234</v>
      </c>
      <c r="E109" s="6">
        <v>128364.98</v>
      </c>
      <c r="G109" s="19">
        <v>0.6019</v>
      </c>
      <c r="I109" s="20">
        <f t="shared" si="5"/>
        <v>77262.88146199999</v>
      </c>
      <c r="K109" s="5">
        <f t="shared" si="6"/>
        <v>51102.098538000006</v>
      </c>
      <c r="M109" s="14">
        <v>0.3715</v>
      </c>
      <c r="O109" s="5">
        <f t="shared" si="9"/>
        <v>18984.429606867</v>
      </c>
      <c r="Q109" s="16">
        <f t="shared" si="7"/>
        <v>32117.668931133005</v>
      </c>
      <c r="S109" s="16">
        <f t="shared" si="8"/>
        <v>128364.97999999998</v>
      </c>
    </row>
    <row r="110" spans="1:19" ht="11.25">
      <c r="A110" s="4" t="s">
        <v>105</v>
      </c>
      <c r="C110" s="3" t="s">
        <v>235</v>
      </c>
      <c r="E110" s="6">
        <v>-9694.73</v>
      </c>
      <c r="G110" s="19">
        <v>0.6019</v>
      </c>
      <c r="I110" s="20">
        <f t="shared" si="5"/>
        <v>-5835.257987</v>
      </c>
      <c r="K110" s="5">
        <f t="shared" si="6"/>
        <v>-3859.4720129999996</v>
      </c>
      <c r="M110" s="14">
        <v>0.4027</v>
      </c>
      <c r="O110" s="5">
        <f t="shared" si="9"/>
        <v>-1554.2093796350998</v>
      </c>
      <c r="Q110" s="16">
        <f t="shared" si="7"/>
        <v>-2305.2626333648996</v>
      </c>
      <c r="S110" s="16">
        <f t="shared" si="8"/>
        <v>-9694.73</v>
      </c>
    </row>
    <row r="111" spans="1:19" ht="11.25">
      <c r="A111" s="4" t="s">
        <v>106</v>
      </c>
      <c r="C111" s="3" t="s">
        <v>236</v>
      </c>
      <c r="E111" s="6">
        <v>15695.98</v>
      </c>
      <c r="G111" s="19">
        <v>0.6019</v>
      </c>
      <c r="I111" s="20">
        <f t="shared" si="5"/>
        <v>9447.410361999999</v>
      </c>
      <c r="K111" s="5">
        <f t="shared" si="6"/>
        <v>6248.569638000001</v>
      </c>
      <c r="M111" s="14">
        <v>0.2496</v>
      </c>
      <c r="O111" s="5">
        <f t="shared" si="9"/>
        <v>1559.6429816448</v>
      </c>
      <c r="Q111" s="16">
        <f t="shared" si="7"/>
        <v>4688.926656355201</v>
      </c>
      <c r="S111" s="16">
        <f t="shared" si="8"/>
        <v>15695.98</v>
      </c>
    </row>
    <row r="112" spans="1:19" ht="11.25">
      <c r="A112" s="4" t="s">
        <v>107</v>
      </c>
      <c r="C112" s="3" t="s">
        <v>237</v>
      </c>
      <c r="E112" s="6">
        <v>54929</v>
      </c>
      <c r="G112" s="19">
        <v>0.6019</v>
      </c>
      <c r="I112" s="20">
        <f t="shared" si="5"/>
        <v>33061.7651</v>
      </c>
      <c r="K112" s="5">
        <f t="shared" si="6"/>
        <v>21867.234900000003</v>
      </c>
      <c r="M112" s="14">
        <v>0.2223</v>
      </c>
      <c r="O112" s="5">
        <f t="shared" si="9"/>
        <v>4861.08631827</v>
      </c>
      <c r="Q112" s="16">
        <f t="shared" si="7"/>
        <v>17006.14858173</v>
      </c>
      <c r="S112" s="16">
        <f t="shared" si="8"/>
        <v>54929</v>
      </c>
    </row>
    <row r="113" spans="1:19" ht="11.25">
      <c r="A113" s="4" t="s">
        <v>108</v>
      </c>
      <c r="C113" s="3" t="s">
        <v>238</v>
      </c>
      <c r="E113" s="6">
        <v>88548.96</v>
      </c>
      <c r="G113" s="19">
        <v>0.6019</v>
      </c>
      <c r="I113" s="20">
        <f t="shared" si="5"/>
        <v>53297.619024</v>
      </c>
      <c r="K113" s="5">
        <f t="shared" si="6"/>
        <v>35251.34097600001</v>
      </c>
      <c r="M113" s="14">
        <v>0.371</v>
      </c>
      <c r="O113" s="5">
        <f t="shared" si="9"/>
        <v>13078.247502096003</v>
      </c>
      <c r="Q113" s="16">
        <f t="shared" si="7"/>
        <v>22173.093473904002</v>
      </c>
      <c r="S113" s="16">
        <f t="shared" si="8"/>
        <v>88548.95999999999</v>
      </c>
    </row>
    <row r="114" spans="1:19" ht="11.25">
      <c r="A114" s="4" t="s">
        <v>110</v>
      </c>
      <c r="C114" s="3" t="s">
        <v>239</v>
      </c>
      <c r="E114" s="6">
        <v>85390.15</v>
      </c>
      <c r="G114" s="19">
        <v>0.6019</v>
      </c>
      <c r="I114" s="20">
        <f t="shared" si="5"/>
        <v>51396.33128499999</v>
      </c>
      <c r="K114" s="5">
        <f t="shared" si="6"/>
        <v>33993.818715</v>
      </c>
      <c r="M114" s="14">
        <v>0.3441</v>
      </c>
      <c r="O114" s="5">
        <f t="shared" si="9"/>
        <v>11697.2730198315</v>
      </c>
      <c r="Q114" s="16">
        <f t="shared" si="7"/>
        <v>22296.5456951685</v>
      </c>
      <c r="S114" s="16">
        <f t="shared" si="8"/>
        <v>85390.15</v>
      </c>
    </row>
    <row r="115" spans="1:19" ht="11.25">
      <c r="A115" s="4" t="s">
        <v>111</v>
      </c>
      <c r="C115" s="3" t="s">
        <v>240</v>
      </c>
      <c r="E115" s="6">
        <v>19227.88</v>
      </c>
      <c r="G115" s="19">
        <v>0.6019</v>
      </c>
      <c r="I115" s="20">
        <f t="shared" si="5"/>
        <v>11573.260972</v>
      </c>
      <c r="K115" s="5">
        <f t="shared" si="6"/>
        <v>7654.619028000001</v>
      </c>
      <c r="M115" s="14">
        <v>0.3146</v>
      </c>
      <c r="O115" s="5">
        <f t="shared" si="9"/>
        <v>2408.1431462088003</v>
      </c>
      <c r="Q115" s="16">
        <f t="shared" si="7"/>
        <v>5246.475881791201</v>
      </c>
      <c r="S115" s="16">
        <f t="shared" si="8"/>
        <v>19227.88</v>
      </c>
    </row>
    <row r="116" spans="1:19" ht="11.25">
      <c r="A116" s="4" t="s">
        <v>109</v>
      </c>
      <c r="C116" s="3" t="s">
        <v>279</v>
      </c>
      <c r="E116" s="6">
        <v>39158.72</v>
      </c>
      <c r="G116" s="19">
        <v>0.6019</v>
      </c>
      <c r="I116" s="20">
        <f t="shared" si="5"/>
        <v>23569.633568</v>
      </c>
      <c r="K116" s="5">
        <f t="shared" si="6"/>
        <v>15589.086432</v>
      </c>
      <c r="M116" s="14">
        <v>0.3223</v>
      </c>
      <c r="O116" s="5">
        <f t="shared" si="9"/>
        <v>5024.3625570336</v>
      </c>
      <c r="Q116" s="16">
        <f t="shared" si="7"/>
        <v>10564.7238749664</v>
      </c>
      <c r="S116" s="16">
        <f t="shared" si="8"/>
        <v>39158.72</v>
      </c>
    </row>
    <row r="117" spans="1:19" ht="11.25">
      <c r="A117" s="4" t="s">
        <v>112</v>
      </c>
      <c r="C117" s="3" t="s">
        <v>241</v>
      </c>
      <c r="E117" s="6">
        <v>76527.17</v>
      </c>
      <c r="G117" s="19">
        <v>0.6019</v>
      </c>
      <c r="I117" s="20">
        <f t="shared" si="5"/>
        <v>46061.703623</v>
      </c>
      <c r="K117" s="5">
        <f t="shared" si="6"/>
        <v>30465.466376999997</v>
      </c>
      <c r="M117" s="14">
        <v>0.3808</v>
      </c>
      <c r="O117" s="5">
        <f t="shared" si="9"/>
        <v>11601.2495963616</v>
      </c>
      <c r="Q117" s="16">
        <f t="shared" si="7"/>
        <v>18864.216780638395</v>
      </c>
      <c r="S117" s="16">
        <f t="shared" si="8"/>
        <v>76527.17</v>
      </c>
    </row>
    <row r="118" spans="1:19" ht="11.25">
      <c r="A118" s="4" t="s">
        <v>113</v>
      </c>
      <c r="C118" s="3" t="s">
        <v>242</v>
      </c>
      <c r="E118" s="6">
        <v>56697.9</v>
      </c>
      <c r="G118" s="19">
        <v>0.6019</v>
      </c>
      <c r="I118" s="20">
        <f t="shared" si="5"/>
        <v>34126.466010000004</v>
      </c>
      <c r="K118" s="5">
        <f t="shared" si="6"/>
        <v>22571.433989999998</v>
      </c>
      <c r="M118" s="14">
        <v>0.2667</v>
      </c>
      <c r="O118" s="5">
        <f t="shared" si="9"/>
        <v>6019.801445132999</v>
      </c>
      <c r="Q118" s="16">
        <f t="shared" si="7"/>
        <v>16551.632544867</v>
      </c>
      <c r="S118" s="16">
        <f t="shared" si="8"/>
        <v>56697.90000000001</v>
      </c>
    </row>
    <row r="119" spans="1:19" ht="11.25">
      <c r="A119" s="4" t="s">
        <v>114</v>
      </c>
      <c r="C119" s="3" t="s">
        <v>243</v>
      </c>
      <c r="E119" s="6"/>
      <c r="G119" s="19">
        <v>0.6019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204586.25</v>
      </c>
      <c r="G120" s="19">
        <v>0.6019</v>
      </c>
      <c r="I120" s="20">
        <f t="shared" si="5"/>
        <v>123140.463875</v>
      </c>
      <c r="K120" s="5">
        <f t="shared" si="6"/>
        <v>81445.786125</v>
      </c>
      <c r="M120" s="14">
        <v>0.2736</v>
      </c>
      <c r="O120" s="5">
        <f t="shared" si="9"/>
        <v>22283.5670838</v>
      </c>
      <c r="Q120" s="16">
        <f t="shared" si="7"/>
        <v>59162.2190412</v>
      </c>
      <c r="S120" s="16">
        <f t="shared" si="8"/>
        <v>204586.25</v>
      </c>
    </row>
    <row r="121" spans="1:19" ht="11.25">
      <c r="A121" s="4" t="s">
        <v>116</v>
      </c>
      <c r="C121" s="3" t="s">
        <v>245</v>
      </c>
      <c r="E121" s="6">
        <v>100011.76</v>
      </c>
      <c r="G121" s="19">
        <v>0.6019</v>
      </c>
      <c r="I121" s="20">
        <f t="shared" si="5"/>
        <v>60197.078343999994</v>
      </c>
      <c r="K121" s="5">
        <f t="shared" si="6"/>
        <v>39814.681656</v>
      </c>
      <c r="M121" s="14">
        <v>0.4168</v>
      </c>
      <c r="O121" s="5">
        <f t="shared" si="9"/>
        <v>16594.7593142208</v>
      </c>
      <c r="Q121" s="16">
        <f t="shared" si="7"/>
        <v>23219.9223417792</v>
      </c>
      <c r="S121" s="16">
        <f t="shared" si="8"/>
        <v>100011.75999999998</v>
      </c>
    </row>
    <row r="122" spans="1:19" ht="11.25">
      <c r="A122" s="4" t="s">
        <v>117</v>
      </c>
      <c r="C122" s="3" t="s">
        <v>246</v>
      </c>
      <c r="E122" s="6"/>
      <c r="G122" s="19">
        <v>0.6019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-979.5</v>
      </c>
      <c r="G123" s="19">
        <v>0.6019</v>
      </c>
      <c r="I123" s="20">
        <f t="shared" si="5"/>
        <v>-589.56105</v>
      </c>
      <c r="K123" s="5">
        <f t="shared" si="6"/>
        <v>-389.93895</v>
      </c>
      <c r="M123" s="14">
        <v>0.3321</v>
      </c>
      <c r="O123" s="5">
        <f t="shared" si="9"/>
        <v>-129.49872529499999</v>
      </c>
      <c r="Q123" s="16">
        <f t="shared" si="7"/>
        <v>-260.440224705</v>
      </c>
      <c r="S123" s="16">
        <f t="shared" si="8"/>
        <v>-979.5</v>
      </c>
    </row>
    <row r="124" spans="1:19" ht="11.25">
      <c r="A124" s="4" t="s">
        <v>119</v>
      </c>
      <c r="C124" s="3" t="s">
        <v>248</v>
      </c>
      <c r="E124" s="6">
        <v>63734.85</v>
      </c>
      <c r="G124" s="19">
        <v>0.6019</v>
      </c>
      <c r="I124" s="20">
        <f t="shared" si="5"/>
        <v>38362.006215</v>
      </c>
      <c r="K124" s="5">
        <f t="shared" si="6"/>
        <v>25372.843784999997</v>
      </c>
      <c r="M124" s="14">
        <v>0.2773</v>
      </c>
      <c r="O124" s="5">
        <f t="shared" si="9"/>
        <v>7035.889581580499</v>
      </c>
      <c r="Q124" s="16">
        <f t="shared" si="7"/>
        <v>18336.954203419496</v>
      </c>
      <c r="S124" s="16">
        <f t="shared" si="8"/>
        <v>63734.85</v>
      </c>
    </row>
    <row r="125" spans="1:19" ht="11.25">
      <c r="A125" s="4" t="s">
        <v>120</v>
      </c>
      <c r="C125" s="3" t="s">
        <v>249</v>
      </c>
      <c r="E125" s="6">
        <v>318795.26</v>
      </c>
      <c r="G125" s="19">
        <v>0.6019</v>
      </c>
      <c r="I125" s="20">
        <f t="shared" si="5"/>
        <v>191882.866994</v>
      </c>
      <c r="K125" s="5">
        <f t="shared" si="6"/>
        <v>126912.393006</v>
      </c>
      <c r="M125" s="14">
        <v>0.2455</v>
      </c>
      <c r="O125" s="5">
        <f t="shared" si="9"/>
        <v>31156.992482973</v>
      </c>
      <c r="Q125" s="16">
        <f t="shared" si="7"/>
        <v>95755.400523027</v>
      </c>
      <c r="S125" s="16">
        <f t="shared" si="8"/>
        <v>318795.26</v>
      </c>
    </row>
    <row r="126" spans="1:19" ht="11.25">
      <c r="A126" s="4" t="s">
        <v>121</v>
      </c>
      <c r="C126" s="3" t="s">
        <v>250</v>
      </c>
      <c r="E126" s="6"/>
      <c r="G126" s="19">
        <v>0.6019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94970.82</v>
      </c>
      <c r="G127" s="19">
        <v>0.6019</v>
      </c>
      <c r="I127" s="20">
        <f t="shared" si="5"/>
        <v>57162.936558</v>
      </c>
      <c r="K127" s="5">
        <f t="shared" si="6"/>
        <v>37807.883442000006</v>
      </c>
      <c r="M127" s="14">
        <v>0.3535</v>
      </c>
      <c r="O127" s="5">
        <f t="shared" si="9"/>
        <v>13365.086796747002</v>
      </c>
      <c r="Q127" s="16">
        <f t="shared" si="7"/>
        <v>24442.796645253</v>
      </c>
      <c r="S127" s="16">
        <f t="shared" si="8"/>
        <v>94970.82</v>
      </c>
    </row>
    <row r="128" spans="1:19" ht="11.25">
      <c r="A128" s="4" t="s">
        <v>123</v>
      </c>
      <c r="C128" s="3" t="s">
        <v>252</v>
      </c>
      <c r="E128" s="6">
        <v>3184.26</v>
      </c>
      <c r="G128" s="19">
        <v>0.6019</v>
      </c>
      <c r="I128" s="20">
        <f t="shared" si="5"/>
        <v>1916.6060940000002</v>
      </c>
      <c r="K128" s="5">
        <f t="shared" si="6"/>
        <v>1267.653906</v>
      </c>
      <c r="M128" s="14">
        <v>0.2787</v>
      </c>
      <c r="O128" s="5">
        <f t="shared" si="9"/>
        <v>353.2951436022</v>
      </c>
      <c r="Q128" s="16">
        <f t="shared" si="7"/>
        <v>914.3587623978</v>
      </c>
      <c r="S128" s="16">
        <f t="shared" si="8"/>
        <v>3184.26</v>
      </c>
    </row>
    <row r="129" spans="1:19" ht="11.25">
      <c r="A129" s="4" t="s">
        <v>124</v>
      </c>
      <c r="C129" s="3" t="s">
        <v>253</v>
      </c>
      <c r="E129" s="6">
        <v>185256.34</v>
      </c>
      <c r="G129" s="19">
        <v>0.6019</v>
      </c>
      <c r="I129" s="20">
        <f t="shared" si="5"/>
        <v>111505.791046</v>
      </c>
      <c r="K129" s="5">
        <f t="shared" si="6"/>
        <v>73750.548954</v>
      </c>
      <c r="M129" s="14">
        <v>0.2605</v>
      </c>
      <c r="O129" s="5">
        <f t="shared" si="9"/>
        <v>19212.018002517</v>
      </c>
      <c r="Q129" s="16">
        <f t="shared" si="7"/>
        <v>54538.530951483</v>
      </c>
      <c r="S129" s="16">
        <f t="shared" si="8"/>
        <v>185256.34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0.6019</v>
      </c>
      <c r="I130" s="20">
        <f t="shared" si="5"/>
        <v>196.52035</v>
      </c>
      <c r="K130" s="5">
        <f t="shared" si="6"/>
        <v>129.97965</v>
      </c>
      <c r="M130" s="14">
        <v>0.2035</v>
      </c>
      <c r="O130" s="5">
        <f t="shared" si="9"/>
        <v>26.450858774999997</v>
      </c>
      <c r="Q130" s="16">
        <f t="shared" si="7"/>
        <v>103.52879122499999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785608.75</v>
      </c>
      <c r="G131" s="19">
        <v>0.6019</v>
      </c>
      <c r="I131" s="20">
        <f t="shared" si="5"/>
        <v>472857.906625</v>
      </c>
      <c r="K131" s="5">
        <f t="shared" si="6"/>
        <v>312750.843375</v>
      </c>
      <c r="M131" s="14">
        <v>0.3691</v>
      </c>
      <c r="O131" s="5">
        <f t="shared" si="9"/>
        <v>115436.33628971249</v>
      </c>
      <c r="Q131" s="16">
        <f t="shared" si="7"/>
        <v>197314.5070852875</v>
      </c>
      <c r="S131" s="16">
        <f t="shared" si="8"/>
        <v>785608.75</v>
      </c>
    </row>
    <row r="132" spans="1:19" ht="11.25">
      <c r="A132" s="4" t="s">
        <v>127</v>
      </c>
      <c r="C132" s="3" t="s">
        <v>256</v>
      </c>
      <c r="E132" s="6">
        <v>195844.41</v>
      </c>
      <c r="G132" s="19">
        <v>0.6019</v>
      </c>
      <c r="I132" s="20">
        <f t="shared" si="5"/>
        <v>117878.750379</v>
      </c>
      <c r="K132" s="5">
        <f t="shared" si="6"/>
        <v>77965.659621</v>
      </c>
      <c r="M132" s="14">
        <v>0.3072</v>
      </c>
      <c r="O132" s="5">
        <f t="shared" si="9"/>
        <v>23951.0506355712</v>
      </c>
      <c r="Q132" s="16">
        <f t="shared" si="7"/>
        <v>54014.6089854288</v>
      </c>
      <c r="S132" s="16">
        <f t="shared" si="8"/>
        <v>195844.41000000003</v>
      </c>
    </row>
    <row r="133" spans="1:19" ht="11.25">
      <c r="A133" s="4" t="s">
        <v>128</v>
      </c>
      <c r="C133" s="3" t="s">
        <v>257</v>
      </c>
      <c r="E133" s="6">
        <v>32667.19</v>
      </c>
      <c r="G133" s="19">
        <v>0.6019</v>
      </c>
      <c r="I133" s="20">
        <f t="shared" si="5"/>
        <v>19662.381661</v>
      </c>
      <c r="K133" s="5">
        <f t="shared" si="6"/>
        <v>13004.808339</v>
      </c>
      <c r="M133" s="14">
        <v>0.3513</v>
      </c>
      <c r="O133" s="5">
        <f t="shared" si="9"/>
        <v>4568.5891694906995</v>
      </c>
      <c r="Q133" s="16">
        <f t="shared" si="7"/>
        <v>8436.219169509299</v>
      </c>
      <c r="S133" s="16">
        <f t="shared" si="8"/>
        <v>32667.19</v>
      </c>
    </row>
    <row r="134" spans="1:19" ht="11.25">
      <c r="A134" s="4" t="s">
        <v>129</v>
      </c>
      <c r="C134" s="3" t="s">
        <v>258</v>
      </c>
      <c r="E134" s="6">
        <v>52847.38</v>
      </c>
      <c r="G134" s="19">
        <v>0.6019</v>
      </c>
      <c r="I134" s="20">
        <f t="shared" si="5"/>
        <v>31808.838021999996</v>
      </c>
      <c r="K134" s="5">
        <f t="shared" si="6"/>
        <v>21038.541978</v>
      </c>
      <c r="M134" s="14">
        <v>0.2699</v>
      </c>
      <c r="O134" s="5">
        <f t="shared" si="9"/>
        <v>5678.3024798622</v>
      </c>
      <c r="Q134" s="16">
        <f t="shared" si="7"/>
        <v>15360.239498137802</v>
      </c>
      <c r="S134" s="16">
        <f t="shared" si="8"/>
        <v>52847.38</v>
      </c>
    </row>
    <row r="135" spans="1:19" ht="11.25">
      <c r="A135" s="4" t="s">
        <v>130</v>
      </c>
      <c r="C135" s="3" t="s">
        <v>259</v>
      </c>
      <c r="E135" s="6">
        <v>15539.68</v>
      </c>
      <c r="G135" s="19">
        <v>0.6019</v>
      </c>
      <c r="I135" s="20">
        <f t="shared" si="5"/>
        <v>9353.333392</v>
      </c>
      <c r="K135" s="5">
        <f t="shared" si="6"/>
        <v>6186.346608</v>
      </c>
      <c r="M135" s="14">
        <v>0.2432</v>
      </c>
      <c r="O135" s="5">
        <f t="shared" si="9"/>
        <v>1504.5194950656</v>
      </c>
      <c r="Q135" s="16">
        <f t="shared" si="7"/>
        <v>4681.827112934399</v>
      </c>
      <c r="S135" s="16">
        <f t="shared" si="8"/>
        <v>15539.68</v>
      </c>
    </row>
    <row r="136" spans="1:19" ht="11.25">
      <c r="A136" s="4" t="s">
        <v>131</v>
      </c>
      <c r="C136" s="3" t="s">
        <v>260</v>
      </c>
      <c r="E136" s="6">
        <v>308871.05</v>
      </c>
      <c r="G136" s="19">
        <v>0.6019</v>
      </c>
      <c r="I136" s="20">
        <f t="shared" si="5"/>
        <v>185909.48499499998</v>
      </c>
      <c r="K136" s="5">
        <f>E136-I136</f>
        <v>122961.56500500001</v>
      </c>
      <c r="M136" s="14">
        <v>0.3569</v>
      </c>
      <c r="O136" s="5">
        <f>K136*M136</f>
        <v>43884.982550284505</v>
      </c>
      <c r="Q136" s="16">
        <f>K136-O136</f>
        <v>79076.5824547155</v>
      </c>
      <c r="S136" s="16">
        <f>I136+O136+Q136</f>
        <v>308871.05</v>
      </c>
    </row>
    <row r="137" spans="1:19" ht="11.25">
      <c r="A137" s="4" t="s">
        <v>132</v>
      </c>
      <c r="C137" s="3" t="s">
        <v>261</v>
      </c>
      <c r="E137" s="6">
        <v>24767.76</v>
      </c>
      <c r="G137" s="19">
        <v>0.6019</v>
      </c>
      <c r="I137" s="20">
        <f t="shared" si="5"/>
        <v>14907.714743999999</v>
      </c>
      <c r="K137" s="5">
        <f>E137-I137</f>
        <v>9860.045256</v>
      </c>
      <c r="M137" s="14">
        <v>0.3843</v>
      </c>
      <c r="O137" s="5">
        <f>K137*M137</f>
        <v>3789.2153918807994</v>
      </c>
      <c r="Q137" s="16">
        <f>K137-O137</f>
        <v>6070.8298641192</v>
      </c>
      <c r="S137" s="16">
        <f>I137+O137+Q137</f>
        <v>24767.759999999995</v>
      </c>
    </row>
    <row r="138" spans="1:19" ht="11.25">
      <c r="A138" s="4" t="s">
        <v>133</v>
      </c>
      <c r="C138" s="3" t="s">
        <v>262</v>
      </c>
      <c r="E138" s="6">
        <v>13080.52</v>
      </c>
      <c r="G138" s="19">
        <v>0.6019</v>
      </c>
      <c r="I138" s="20">
        <f>E138*G138</f>
        <v>7873.164988</v>
      </c>
      <c r="K138" s="5">
        <f>E138-I138</f>
        <v>5207.355012</v>
      </c>
      <c r="M138" s="14">
        <v>0.4553</v>
      </c>
      <c r="O138" s="5">
        <f>K138*M138</f>
        <v>2370.9087369636</v>
      </c>
      <c r="Q138" s="16">
        <f>K138-O138</f>
        <v>2836.4462750364</v>
      </c>
      <c r="S138" s="16">
        <f>I138+O138+Q138</f>
        <v>13080.52</v>
      </c>
    </row>
    <row r="139" spans="1:19" ht="11.25">
      <c r="A139" s="4" t="s">
        <v>134</v>
      </c>
      <c r="C139" s="3" t="s">
        <v>263</v>
      </c>
      <c r="E139" s="6">
        <v>49573.19</v>
      </c>
      <c r="G139" s="19">
        <v>0.6019</v>
      </c>
      <c r="I139" s="20">
        <f>E139*G139</f>
        <v>29838.103061</v>
      </c>
      <c r="K139" s="5">
        <f>E139-I139</f>
        <v>19735.086939</v>
      </c>
      <c r="M139" s="14">
        <v>0.4587</v>
      </c>
      <c r="O139" s="5">
        <f>K139*M139</f>
        <v>9052.4843789193</v>
      </c>
      <c r="Q139" s="16">
        <f>K139-O139</f>
        <v>10682.6025600807</v>
      </c>
      <c r="S139" s="16">
        <f>I139+O139+Q139</f>
        <v>49573.19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7515401.59</v>
      </c>
      <c r="G143" s="6"/>
      <c r="I143" s="18">
        <f>SUM(I9:I142)</f>
        <v>4523520.217021</v>
      </c>
      <c r="K143" s="5">
        <f>SUM(K9:K142)</f>
        <v>2991881.372979002</v>
      </c>
      <c r="O143" s="5">
        <f>SUM(O9:O142)</f>
        <v>1028391.4948787602</v>
      </c>
      <c r="Q143" s="16">
        <f>K143-O143</f>
        <v>1963489.878100242</v>
      </c>
      <c r="S143" s="16">
        <f>SUM(S9:S142)</f>
        <v>7515401.589999999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302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0.3981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55734.96</v>
      </c>
      <c r="G9" s="19">
        <v>0.6019</v>
      </c>
      <c r="I9" s="20">
        <f>E9*G9</f>
        <v>33546.872424</v>
      </c>
      <c r="K9" s="5">
        <f>E9-I9</f>
        <v>22188.087575999998</v>
      </c>
      <c r="M9" s="14">
        <v>0.2332</v>
      </c>
      <c r="O9" s="5">
        <f>K9*M9</f>
        <v>5174.262022723199</v>
      </c>
      <c r="Q9" s="16">
        <f>K9-O9</f>
        <v>17013.825553276798</v>
      </c>
      <c r="S9" s="16">
        <f>I9+O9+Q9</f>
        <v>55734.95999999999</v>
      </c>
    </row>
    <row r="10" spans="1:19" ht="11.25">
      <c r="A10" s="4" t="s">
        <v>5</v>
      </c>
      <c r="C10" s="3" t="s">
        <v>135</v>
      </c>
      <c r="E10" s="6">
        <v>146947.31</v>
      </c>
      <c r="G10" s="19">
        <v>0.6019</v>
      </c>
      <c r="I10" s="20">
        <f aca="true" t="shared" si="0" ref="I10:I73">E10*G10</f>
        <v>88447.585889</v>
      </c>
      <c r="K10" s="5">
        <f aca="true" t="shared" si="1" ref="K10:K73">E10-I10</f>
        <v>58499.724111</v>
      </c>
      <c r="M10" s="14">
        <v>0.4474</v>
      </c>
      <c r="O10" s="5">
        <f>K10*M10</f>
        <v>26172.776567261404</v>
      </c>
      <c r="Q10" s="16">
        <f aca="true" t="shared" si="2" ref="Q10:Q73">K10-O10</f>
        <v>32326.9475437386</v>
      </c>
      <c r="S10" s="16">
        <f aca="true" t="shared" si="3" ref="S10:S73">I10+O10+Q10</f>
        <v>146947.31</v>
      </c>
    </row>
    <row r="11" spans="1:19" ht="11.25">
      <c r="A11" s="4" t="s">
        <v>6</v>
      </c>
      <c r="C11" s="3" t="s">
        <v>136</v>
      </c>
      <c r="E11" s="6">
        <v>24501.24</v>
      </c>
      <c r="G11" s="19">
        <v>0.6019</v>
      </c>
      <c r="I11" s="20">
        <f t="shared" si="0"/>
        <v>14747.296356</v>
      </c>
      <c r="K11" s="5">
        <f t="shared" si="1"/>
        <v>9753.943644</v>
      </c>
      <c r="M11" s="14">
        <v>0.1924</v>
      </c>
      <c r="O11" s="5">
        <f aca="true" t="shared" si="4" ref="O11:O74">K11*M11</f>
        <v>1876.6587571056</v>
      </c>
      <c r="Q11" s="16">
        <f t="shared" si="2"/>
        <v>7877.284886894401</v>
      </c>
      <c r="S11" s="16">
        <f t="shared" si="3"/>
        <v>24501.24</v>
      </c>
    </row>
    <row r="12" spans="1:19" ht="11.25">
      <c r="A12" s="4" t="s">
        <v>7</v>
      </c>
      <c r="C12" s="3" t="s">
        <v>137</v>
      </c>
      <c r="E12" s="6">
        <v>36457.72</v>
      </c>
      <c r="G12" s="19">
        <v>0.6019</v>
      </c>
      <c r="I12" s="20">
        <f t="shared" si="0"/>
        <v>21943.901668</v>
      </c>
      <c r="K12" s="5">
        <f t="shared" si="1"/>
        <v>14513.818332000003</v>
      </c>
      <c r="M12" s="14">
        <v>0.3268</v>
      </c>
      <c r="O12" s="5">
        <f t="shared" si="4"/>
        <v>4743.115830897601</v>
      </c>
      <c r="Q12" s="16">
        <f t="shared" si="2"/>
        <v>9770.702501102402</v>
      </c>
      <c r="S12" s="16">
        <f t="shared" si="3"/>
        <v>36457.72</v>
      </c>
    </row>
    <row r="13" spans="1:19" ht="11.25">
      <c r="A13" s="4" t="s">
        <v>8</v>
      </c>
      <c r="C13" s="3" t="s">
        <v>138</v>
      </c>
      <c r="E13" s="6">
        <v>48620.53</v>
      </c>
      <c r="G13" s="19">
        <v>0.6019</v>
      </c>
      <c r="I13" s="20">
        <f t="shared" si="0"/>
        <v>29264.697007</v>
      </c>
      <c r="K13" s="5">
        <f t="shared" si="1"/>
        <v>19355.832993</v>
      </c>
      <c r="M13" s="14">
        <v>0.2722</v>
      </c>
      <c r="O13" s="5">
        <f t="shared" si="4"/>
        <v>5268.6577406946</v>
      </c>
      <c r="Q13" s="16">
        <f t="shared" si="2"/>
        <v>14087.1752523054</v>
      </c>
      <c r="S13" s="16">
        <f t="shared" si="3"/>
        <v>48620.53</v>
      </c>
    </row>
    <row r="14" spans="1:19" ht="11.25">
      <c r="A14" s="4" t="s">
        <v>9</v>
      </c>
      <c r="C14" s="3" t="s">
        <v>139</v>
      </c>
      <c r="E14" s="6">
        <v>12319</v>
      </c>
      <c r="G14" s="19">
        <v>0.6019</v>
      </c>
      <c r="I14" s="20">
        <f t="shared" si="0"/>
        <v>7414.8061</v>
      </c>
      <c r="K14" s="5">
        <f t="shared" si="1"/>
        <v>4904.1939</v>
      </c>
      <c r="M14" s="14">
        <v>0.2639</v>
      </c>
      <c r="O14" s="5">
        <f t="shared" si="4"/>
        <v>1294.2167702100003</v>
      </c>
      <c r="Q14" s="16">
        <f t="shared" si="2"/>
        <v>3609.9771297899997</v>
      </c>
      <c r="S14" s="16">
        <f t="shared" si="3"/>
        <v>12319</v>
      </c>
    </row>
    <row r="15" spans="1:19" ht="11.25">
      <c r="A15" s="4" t="s">
        <v>10</v>
      </c>
      <c r="C15" s="3" t="s">
        <v>140</v>
      </c>
      <c r="E15" s="6">
        <v>135103.11</v>
      </c>
      <c r="G15" s="19">
        <v>0.6019</v>
      </c>
      <c r="I15" s="20">
        <f t="shared" si="0"/>
        <v>81318.561909</v>
      </c>
      <c r="K15" s="5">
        <f t="shared" si="1"/>
        <v>53784.54809099999</v>
      </c>
      <c r="M15" s="14">
        <v>0.4602</v>
      </c>
      <c r="O15" s="5">
        <f t="shared" si="4"/>
        <v>24751.649031478195</v>
      </c>
      <c r="Q15" s="16">
        <f t="shared" si="2"/>
        <v>29032.899059521795</v>
      </c>
      <c r="S15" s="16">
        <f t="shared" si="3"/>
        <v>135103.11</v>
      </c>
    </row>
    <row r="16" spans="1:19" ht="11.25">
      <c r="A16" s="4" t="s">
        <v>11</v>
      </c>
      <c r="C16" s="3" t="s">
        <v>141</v>
      </c>
      <c r="E16" s="6">
        <v>134288.8</v>
      </c>
      <c r="G16" s="19">
        <v>0.6019</v>
      </c>
      <c r="I16" s="20">
        <f t="shared" si="0"/>
        <v>80828.42872</v>
      </c>
      <c r="K16" s="5">
        <f t="shared" si="1"/>
        <v>53460.37127999999</v>
      </c>
      <c r="M16" s="14">
        <v>0.3302</v>
      </c>
      <c r="O16" s="5">
        <f t="shared" si="4"/>
        <v>17652.614596655996</v>
      </c>
      <c r="Q16" s="16">
        <f t="shared" si="2"/>
        <v>35807.75668334399</v>
      </c>
      <c r="S16" s="16">
        <f t="shared" si="3"/>
        <v>134288.8</v>
      </c>
    </row>
    <row r="17" spans="1:19" ht="11.25">
      <c r="A17" s="4" t="s">
        <v>12</v>
      </c>
      <c r="C17" s="3" t="s">
        <v>142</v>
      </c>
      <c r="E17" s="6"/>
      <c r="G17" s="19">
        <v>0.6019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3680.74</v>
      </c>
      <c r="G18" s="19">
        <v>0.6019</v>
      </c>
      <c r="I18" s="20">
        <f t="shared" si="0"/>
        <v>2215.437406</v>
      </c>
      <c r="K18" s="5">
        <f t="shared" si="1"/>
        <v>1465.3025939999998</v>
      </c>
      <c r="M18" s="14">
        <v>0.336</v>
      </c>
      <c r="O18" s="5">
        <f t="shared" si="4"/>
        <v>492.3416715839999</v>
      </c>
      <c r="Q18" s="16">
        <f t="shared" si="2"/>
        <v>972.9609224159999</v>
      </c>
      <c r="S18" s="16">
        <f t="shared" si="3"/>
        <v>3680.74</v>
      </c>
    </row>
    <row r="19" spans="1:19" ht="11.25">
      <c r="A19" s="4" t="s">
        <v>14</v>
      </c>
      <c r="C19" s="3" t="s">
        <v>144</v>
      </c>
      <c r="E19" s="6"/>
      <c r="G19" s="19">
        <v>0.6019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12421.2</v>
      </c>
      <c r="G20" s="19">
        <v>0.6019</v>
      </c>
      <c r="I20" s="20">
        <f t="shared" si="0"/>
        <v>7476.32028</v>
      </c>
      <c r="K20" s="5">
        <f t="shared" si="1"/>
        <v>4944.879720000001</v>
      </c>
      <c r="M20" s="14">
        <v>0.3602</v>
      </c>
      <c r="O20" s="5">
        <f t="shared" si="4"/>
        <v>1781.1456751440005</v>
      </c>
      <c r="Q20" s="16">
        <f t="shared" si="2"/>
        <v>3163.7340448560003</v>
      </c>
      <c r="S20" s="16">
        <f t="shared" si="3"/>
        <v>12421.2</v>
      </c>
    </row>
    <row r="21" spans="1:19" ht="11.25">
      <c r="A21" s="4" t="s">
        <v>16</v>
      </c>
      <c r="C21" s="3" t="s">
        <v>146</v>
      </c>
      <c r="E21" s="6">
        <v>26494.88</v>
      </c>
      <c r="G21" s="19">
        <v>0.6019</v>
      </c>
      <c r="I21" s="20">
        <f t="shared" si="0"/>
        <v>15947.268272000001</v>
      </c>
      <c r="K21" s="5">
        <f t="shared" si="1"/>
        <v>10547.611728</v>
      </c>
      <c r="M21" s="14">
        <v>0.2439</v>
      </c>
      <c r="O21" s="5">
        <f t="shared" si="4"/>
        <v>2572.5625004592002</v>
      </c>
      <c r="Q21" s="16">
        <f t="shared" si="2"/>
        <v>7975.0492275408</v>
      </c>
      <c r="S21" s="16">
        <f t="shared" si="3"/>
        <v>26494.88</v>
      </c>
    </row>
    <row r="22" spans="1:19" ht="11.25">
      <c r="A22" s="4" t="s">
        <v>17</v>
      </c>
      <c r="C22" s="3" t="s">
        <v>147</v>
      </c>
      <c r="E22" s="6">
        <v>30181.4</v>
      </c>
      <c r="G22" s="19">
        <v>0.6019</v>
      </c>
      <c r="I22" s="20">
        <f t="shared" si="0"/>
        <v>18166.18466</v>
      </c>
      <c r="K22" s="5">
        <f t="shared" si="1"/>
        <v>12015.215340000002</v>
      </c>
      <c r="M22" s="14">
        <v>0.3156</v>
      </c>
      <c r="O22" s="5">
        <f t="shared" si="4"/>
        <v>3792.001961304001</v>
      </c>
      <c r="Q22" s="16">
        <f t="shared" si="2"/>
        <v>8223.213378696002</v>
      </c>
      <c r="S22" s="16">
        <f t="shared" si="3"/>
        <v>30181.4</v>
      </c>
    </row>
    <row r="23" spans="1:19" ht="11.25">
      <c r="A23" s="4" t="s">
        <v>18</v>
      </c>
      <c r="C23" s="3" t="s">
        <v>148</v>
      </c>
      <c r="E23" s="6">
        <v>3576</v>
      </c>
      <c r="G23" s="19">
        <v>0.6019</v>
      </c>
      <c r="I23" s="20">
        <f t="shared" si="0"/>
        <v>2152.3944</v>
      </c>
      <c r="K23" s="5">
        <f t="shared" si="1"/>
        <v>1423.6055999999999</v>
      </c>
      <c r="M23" s="14">
        <v>0.2023</v>
      </c>
      <c r="O23" s="5">
        <f t="shared" si="4"/>
        <v>287.99541288</v>
      </c>
      <c r="Q23" s="16">
        <f t="shared" si="2"/>
        <v>1135.6101871199999</v>
      </c>
      <c r="S23" s="16">
        <f t="shared" si="3"/>
        <v>3576</v>
      </c>
    </row>
    <row r="24" spans="1:19" ht="11.25">
      <c r="A24" s="4" t="s">
        <v>19</v>
      </c>
      <c r="C24" s="3" t="s">
        <v>149</v>
      </c>
      <c r="E24" s="6">
        <v>44668.6</v>
      </c>
      <c r="G24" s="19">
        <v>0.6019</v>
      </c>
      <c r="I24" s="20">
        <f t="shared" si="0"/>
        <v>26886.030339999998</v>
      </c>
      <c r="K24" s="5">
        <f t="shared" si="1"/>
        <v>17782.56966</v>
      </c>
      <c r="M24" s="14">
        <v>0.3107</v>
      </c>
      <c r="O24" s="5">
        <f t="shared" si="4"/>
        <v>5525.044393362</v>
      </c>
      <c r="Q24" s="16">
        <f t="shared" si="2"/>
        <v>12257.525266638</v>
      </c>
      <c r="S24" s="16">
        <f t="shared" si="3"/>
        <v>44668.6</v>
      </c>
    </row>
    <row r="25" spans="1:19" ht="11.25">
      <c r="A25" s="4" t="s">
        <v>20</v>
      </c>
      <c r="C25" s="3" t="s">
        <v>150</v>
      </c>
      <c r="E25" s="6">
        <v>13585.65</v>
      </c>
      <c r="G25" s="19">
        <v>0.6019</v>
      </c>
      <c r="I25" s="20">
        <f t="shared" si="0"/>
        <v>8177.202735</v>
      </c>
      <c r="K25" s="5">
        <f t="shared" si="1"/>
        <v>5408.447265</v>
      </c>
      <c r="M25" s="14">
        <v>0.3308</v>
      </c>
      <c r="O25" s="5">
        <f t="shared" si="4"/>
        <v>1789.114355262</v>
      </c>
      <c r="Q25" s="16">
        <f t="shared" si="2"/>
        <v>3619.332909738</v>
      </c>
      <c r="S25" s="16">
        <f t="shared" si="3"/>
        <v>13585.650000000001</v>
      </c>
    </row>
    <row r="26" spans="1:19" ht="11.25">
      <c r="A26" s="4" t="s">
        <v>21</v>
      </c>
      <c r="C26" s="3" t="s">
        <v>151</v>
      </c>
      <c r="E26" s="6">
        <v>12421.2</v>
      </c>
      <c r="G26" s="19">
        <v>0.6019</v>
      </c>
      <c r="I26" s="20">
        <f t="shared" si="0"/>
        <v>7476.32028</v>
      </c>
      <c r="K26" s="5">
        <f t="shared" si="1"/>
        <v>4944.879720000001</v>
      </c>
      <c r="M26" s="14">
        <v>0.291</v>
      </c>
      <c r="O26" s="5">
        <f t="shared" si="4"/>
        <v>1438.9599985200002</v>
      </c>
      <c r="Q26" s="16">
        <f t="shared" si="2"/>
        <v>3505.9197214800006</v>
      </c>
      <c r="S26" s="16">
        <f t="shared" si="3"/>
        <v>12421.2</v>
      </c>
    </row>
    <row r="27" spans="1:19" ht="11.25">
      <c r="A27" s="4" t="s">
        <v>22</v>
      </c>
      <c r="C27" s="3" t="s">
        <v>152</v>
      </c>
      <c r="E27" s="6">
        <v>17443.2</v>
      </c>
      <c r="G27" s="19">
        <v>0.6019</v>
      </c>
      <c r="I27" s="20">
        <f t="shared" si="0"/>
        <v>10499.06208</v>
      </c>
      <c r="K27" s="5">
        <f t="shared" si="1"/>
        <v>6944.137920000001</v>
      </c>
      <c r="M27" s="14">
        <v>0.3131</v>
      </c>
      <c r="O27" s="5">
        <f t="shared" si="4"/>
        <v>2174.209582752</v>
      </c>
      <c r="Q27" s="16">
        <f t="shared" si="2"/>
        <v>4769.928337248</v>
      </c>
      <c r="S27" s="16">
        <f t="shared" si="3"/>
        <v>17443.2</v>
      </c>
    </row>
    <row r="28" spans="1:19" ht="11.25">
      <c r="A28" s="4" t="s">
        <v>23</v>
      </c>
      <c r="C28" s="3" t="s">
        <v>153</v>
      </c>
      <c r="E28" s="6">
        <v>46819.56</v>
      </c>
      <c r="G28" s="19">
        <v>0.6019</v>
      </c>
      <c r="I28" s="20">
        <f t="shared" si="0"/>
        <v>28180.693163999997</v>
      </c>
      <c r="K28" s="5">
        <f t="shared" si="1"/>
        <v>18638.866836</v>
      </c>
      <c r="M28" s="14">
        <v>0.2204</v>
      </c>
      <c r="O28" s="5">
        <f t="shared" si="4"/>
        <v>4108.006250654401</v>
      </c>
      <c r="Q28" s="16">
        <f t="shared" si="2"/>
        <v>14530.8605853456</v>
      </c>
      <c r="S28" s="16">
        <f t="shared" si="3"/>
        <v>46819.56</v>
      </c>
    </row>
    <row r="29" spans="1:19" ht="11.25">
      <c r="A29" s="4" t="s">
        <v>24</v>
      </c>
      <c r="C29" s="3" t="s">
        <v>154</v>
      </c>
      <c r="E29" s="6">
        <v>125271.73</v>
      </c>
      <c r="G29" s="19">
        <v>0.6019</v>
      </c>
      <c r="I29" s="20">
        <f t="shared" si="0"/>
        <v>75401.05428699999</v>
      </c>
      <c r="K29" s="5">
        <f t="shared" si="1"/>
        <v>49870.675713000004</v>
      </c>
      <c r="M29" s="14">
        <v>0.3853</v>
      </c>
      <c r="O29" s="5">
        <f t="shared" si="4"/>
        <v>19215.171352218902</v>
      </c>
      <c r="Q29" s="16">
        <f t="shared" si="2"/>
        <v>30655.504360781102</v>
      </c>
      <c r="S29" s="16">
        <f t="shared" si="3"/>
        <v>125271.73000000001</v>
      </c>
    </row>
    <row r="30" spans="1:19" ht="11.25">
      <c r="A30" s="4" t="s">
        <v>25</v>
      </c>
      <c r="C30" s="3" t="s">
        <v>155</v>
      </c>
      <c r="E30" s="6"/>
      <c r="G30" s="19">
        <v>0.6019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12481.4</v>
      </c>
      <c r="G31" s="19">
        <v>0.6019</v>
      </c>
      <c r="I31" s="20">
        <f t="shared" si="0"/>
        <v>7512.55466</v>
      </c>
      <c r="K31" s="5">
        <f t="shared" si="1"/>
        <v>4968.84534</v>
      </c>
      <c r="M31" s="14">
        <v>0.2901</v>
      </c>
      <c r="O31" s="5">
        <f t="shared" si="4"/>
        <v>1441.462033134</v>
      </c>
      <c r="Q31" s="16">
        <f t="shared" si="2"/>
        <v>3527.3833068659997</v>
      </c>
      <c r="S31" s="16">
        <f t="shared" si="3"/>
        <v>12481.399999999998</v>
      </c>
    </row>
    <row r="32" spans="1:19" ht="11.25">
      <c r="A32" s="4" t="s">
        <v>27</v>
      </c>
      <c r="C32" s="3" t="s">
        <v>157</v>
      </c>
      <c r="E32" s="6">
        <v>175290.84</v>
      </c>
      <c r="G32" s="19">
        <v>0.6019</v>
      </c>
      <c r="I32" s="20">
        <f t="shared" si="0"/>
        <v>105507.556596</v>
      </c>
      <c r="K32" s="5">
        <f t="shared" si="1"/>
        <v>69783.283404</v>
      </c>
      <c r="M32" s="14">
        <v>0.3767</v>
      </c>
      <c r="O32" s="5">
        <f t="shared" si="4"/>
        <v>26287.3628582868</v>
      </c>
      <c r="Q32" s="16">
        <f t="shared" si="2"/>
        <v>43495.920545713205</v>
      </c>
      <c r="S32" s="16">
        <f t="shared" si="3"/>
        <v>175290.84000000003</v>
      </c>
    </row>
    <row r="33" spans="1:19" ht="11.25">
      <c r="A33" s="4" t="s">
        <v>28</v>
      </c>
      <c r="C33" s="3" t="s">
        <v>158</v>
      </c>
      <c r="E33" s="6">
        <v>13074.2</v>
      </c>
      <c r="G33" s="19">
        <v>0.6019</v>
      </c>
      <c r="I33" s="20">
        <f t="shared" si="0"/>
        <v>7869.36098</v>
      </c>
      <c r="K33" s="5">
        <f t="shared" si="1"/>
        <v>5204.83902</v>
      </c>
      <c r="M33" s="14">
        <v>0.304</v>
      </c>
      <c r="O33" s="5">
        <f t="shared" si="4"/>
        <v>1582.27106208</v>
      </c>
      <c r="Q33" s="16">
        <f t="shared" si="2"/>
        <v>3622.5679579200005</v>
      </c>
      <c r="S33" s="16">
        <f t="shared" si="3"/>
        <v>13074.2</v>
      </c>
    </row>
    <row r="34" spans="1:19" ht="11.25">
      <c r="A34" s="4" t="s">
        <v>29</v>
      </c>
      <c r="C34" s="3" t="s">
        <v>159</v>
      </c>
      <c r="E34" s="6">
        <v>34453.26</v>
      </c>
      <c r="G34" s="19">
        <v>0.6019</v>
      </c>
      <c r="I34" s="20">
        <f t="shared" si="0"/>
        <v>20737.417194</v>
      </c>
      <c r="K34" s="5">
        <f t="shared" si="1"/>
        <v>13715.842806</v>
      </c>
      <c r="M34" s="14">
        <v>0.3042</v>
      </c>
      <c r="O34" s="5">
        <f t="shared" si="4"/>
        <v>4172.359381585201</v>
      </c>
      <c r="Q34" s="16">
        <f t="shared" si="2"/>
        <v>9543.4834244148</v>
      </c>
      <c r="S34" s="16">
        <f t="shared" si="3"/>
        <v>34453.26</v>
      </c>
    </row>
    <row r="35" spans="1:19" ht="11.25">
      <c r="A35" s="4" t="s">
        <v>30</v>
      </c>
      <c r="C35" s="3" t="s">
        <v>160</v>
      </c>
      <c r="E35" s="6">
        <v>41312.14</v>
      </c>
      <c r="G35" s="19">
        <v>0.6019</v>
      </c>
      <c r="I35" s="20">
        <f t="shared" si="0"/>
        <v>24865.777066</v>
      </c>
      <c r="K35" s="5">
        <f t="shared" si="1"/>
        <v>16446.362934</v>
      </c>
      <c r="M35" s="14">
        <v>0.3358</v>
      </c>
      <c r="O35" s="5">
        <f t="shared" si="4"/>
        <v>5522.6886732372</v>
      </c>
      <c r="Q35" s="16">
        <f t="shared" si="2"/>
        <v>10923.6742607628</v>
      </c>
      <c r="S35" s="16">
        <f t="shared" si="3"/>
        <v>41312.14</v>
      </c>
    </row>
    <row r="36" spans="1:19" ht="11.25">
      <c r="A36" s="4" t="s">
        <v>31</v>
      </c>
      <c r="C36" s="3" t="s">
        <v>161</v>
      </c>
      <c r="E36" s="6">
        <v>65306.9</v>
      </c>
      <c r="G36" s="19">
        <v>0.6019</v>
      </c>
      <c r="I36" s="20">
        <f t="shared" si="0"/>
        <v>39308.22311</v>
      </c>
      <c r="K36" s="5">
        <f t="shared" si="1"/>
        <v>25998.676890000002</v>
      </c>
      <c r="M36" s="14">
        <v>0.3853</v>
      </c>
      <c r="O36" s="5">
        <f t="shared" si="4"/>
        <v>10017.290205717</v>
      </c>
      <c r="Q36" s="16">
        <f t="shared" si="2"/>
        <v>15981.386684283003</v>
      </c>
      <c r="S36" s="16">
        <f t="shared" si="3"/>
        <v>65306.9</v>
      </c>
    </row>
    <row r="37" spans="1:19" ht="11.25">
      <c r="A37" s="4" t="s">
        <v>32</v>
      </c>
      <c r="C37" s="3" t="s">
        <v>162</v>
      </c>
      <c r="E37" s="6">
        <v>410361.21</v>
      </c>
      <c r="G37" s="19">
        <v>0.6019</v>
      </c>
      <c r="I37" s="20">
        <f t="shared" si="0"/>
        <v>246996.41229900002</v>
      </c>
      <c r="K37" s="5">
        <f t="shared" si="1"/>
        <v>163364.797701</v>
      </c>
      <c r="M37" s="14">
        <v>0.4611</v>
      </c>
      <c r="O37" s="5">
        <f t="shared" si="4"/>
        <v>75327.5082199311</v>
      </c>
      <c r="Q37" s="16">
        <f t="shared" si="2"/>
        <v>88037.2894810689</v>
      </c>
      <c r="S37" s="16">
        <f t="shared" si="3"/>
        <v>410361.21</v>
      </c>
    </row>
    <row r="38" spans="1:19" ht="11.25">
      <c r="A38" s="4" t="s">
        <v>33</v>
      </c>
      <c r="C38" s="3" t="s">
        <v>163</v>
      </c>
      <c r="E38" s="6">
        <v>41898.62</v>
      </c>
      <c r="G38" s="19">
        <v>0.6019</v>
      </c>
      <c r="I38" s="20">
        <f t="shared" si="0"/>
        <v>25218.779378000003</v>
      </c>
      <c r="K38" s="5">
        <f t="shared" si="1"/>
        <v>16679.840622</v>
      </c>
      <c r="M38" s="14">
        <v>0.4584</v>
      </c>
      <c r="O38" s="5">
        <f t="shared" si="4"/>
        <v>7646.0389411248</v>
      </c>
      <c r="Q38" s="16">
        <f t="shared" si="2"/>
        <v>9033.8016808752</v>
      </c>
      <c r="S38" s="16">
        <f t="shared" si="3"/>
        <v>41898.62</v>
      </c>
    </row>
    <row r="39" spans="1:19" ht="11.25">
      <c r="A39" s="4" t="s">
        <v>34</v>
      </c>
      <c r="C39" s="3" t="s">
        <v>164</v>
      </c>
      <c r="E39" s="6">
        <v>25256.44</v>
      </c>
      <c r="G39" s="19">
        <v>0.6019</v>
      </c>
      <c r="I39" s="20">
        <f t="shared" si="0"/>
        <v>15201.851235999999</v>
      </c>
      <c r="K39" s="5">
        <f t="shared" si="1"/>
        <v>10054.588764</v>
      </c>
      <c r="M39" s="14">
        <v>0.2324</v>
      </c>
      <c r="O39" s="5">
        <f t="shared" si="4"/>
        <v>2336.6864287536</v>
      </c>
      <c r="Q39" s="16">
        <f t="shared" si="2"/>
        <v>7717.9023352464</v>
      </c>
      <c r="S39" s="16">
        <f t="shared" si="3"/>
        <v>25256.44</v>
      </c>
    </row>
    <row r="40" spans="1:19" ht="11.25">
      <c r="A40" s="4" t="s">
        <v>35</v>
      </c>
      <c r="C40" s="3" t="s">
        <v>165</v>
      </c>
      <c r="E40" s="6">
        <v>20016.65</v>
      </c>
      <c r="G40" s="19">
        <v>0.6019</v>
      </c>
      <c r="I40" s="20">
        <f t="shared" si="0"/>
        <v>12048.021635000001</v>
      </c>
      <c r="K40" s="5">
        <f t="shared" si="1"/>
        <v>7968.6283650000005</v>
      </c>
      <c r="M40" s="14">
        <v>0.3811</v>
      </c>
      <c r="O40" s="5">
        <f t="shared" si="4"/>
        <v>3036.8442699015</v>
      </c>
      <c r="Q40" s="16">
        <f t="shared" si="2"/>
        <v>4931.784095098501</v>
      </c>
      <c r="S40" s="16">
        <f t="shared" si="3"/>
        <v>20016.65</v>
      </c>
    </row>
    <row r="41" spans="1:19" ht="11.25">
      <c r="A41" s="4" t="s">
        <v>36</v>
      </c>
      <c r="C41" s="3" t="s">
        <v>166</v>
      </c>
      <c r="E41" s="6">
        <v>171194.88</v>
      </c>
      <c r="G41" s="19">
        <v>0.6019</v>
      </c>
      <c r="I41" s="20">
        <f t="shared" si="0"/>
        <v>103042.198272</v>
      </c>
      <c r="K41" s="5">
        <f t="shared" si="1"/>
        <v>68152.68172800001</v>
      </c>
      <c r="M41" s="14">
        <v>0.283</v>
      </c>
      <c r="O41" s="5">
        <f t="shared" si="4"/>
        <v>19287.208929024</v>
      </c>
      <c r="Q41" s="16">
        <f t="shared" si="2"/>
        <v>48865.472798976014</v>
      </c>
      <c r="S41" s="16">
        <f t="shared" si="3"/>
        <v>171194.88</v>
      </c>
    </row>
    <row r="42" spans="1:19" ht="11.25">
      <c r="A42" s="4" t="s">
        <v>37</v>
      </c>
      <c r="C42" s="3" t="s">
        <v>167</v>
      </c>
      <c r="E42" s="6">
        <v>29404.72</v>
      </c>
      <c r="G42" s="19">
        <v>0.6019</v>
      </c>
      <c r="I42" s="20">
        <f t="shared" si="0"/>
        <v>17698.700968</v>
      </c>
      <c r="K42" s="5">
        <f t="shared" si="1"/>
        <v>11706.019032</v>
      </c>
      <c r="M42" s="14">
        <v>0.4348</v>
      </c>
      <c r="O42" s="5">
        <f t="shared" si="4"/>
        <v>5089.7770751136</v>
      </c>
      <c r="Q42" s="16">
        <f t="shared" si="2"/>
        <v>6616.2419568864</v>
      </c>
      <c r="S42" s="16">
        <f t="shared" si="3"/>
        <v>29404.72</v>
      </c>
    </row>
    <row r="43" spans="1:19" ht="11.25">
      <c r="A43" s="4" t="s">
        <v>38</v>
      </c>
      <c r="C43" s="3" t="s">
        <v>168</v>
      </c>
      <c r="E43" s="6">
        <v>1306</v>
      </c>
      <c r="G43" s="19">
        <v>0.6019</v>
      </c>
      <c r="I43" s="20">
        <f t="shared" si="0"/>
        <v>786.0814</v>
      </c>
      <c r="K43" s="5">
        <f t="shared" si="1"/>
        <v>519.9186</v>
      </c>
      <c r="M43" s="14">
        <v>0.2898</v>
      </c>
      <c r="O43" s="5">
        <f t="shared" si="4"/>
        <v>150.67241027999998</v>
      </c>
      <c r="Q43" s="16">
        <f t="shared" si="2"/>
        <v>369.24618971999996</v>
      </c>
      <c r="S43" s="16">
        <f t="shared" si="3"/>
        <v>1306</v>
      </c>
    </row>
    <row r="44" spans="1:19" ht="11.25">
      <c r="A44" s="4" t="s">
        <v>39</v>
      </c>
      <c r="C44" s="3" t="s">
        <v>169</v>
      </c>
      <c r="E44" s="6">
        <v>35160.8</v>
      </c>
      <c r="G44" s="19">
        <v>0.6019</v>
      </c>
      <c r="I44" s="20">
        <f t="shared" si="0"/>
        <v>21163.28552</v>
      </c>
      <c r="K44" s="5">
        <f t="shared" si="1"/>
        <v>13997.514480000002</v>
      </c>
      <c r="M44" s="14">
        <v>0.3687</v>
      </c>
      <c r="O44" s="5">
        <f t="shared" si="4"/>
        <v>5160.883588776001</v>
      </c>
      <c r="Q44" s="16">
        <f t="shared" si="2"/>
        <v>8836.630891224002</v>
      </c>
      <c r="S44" s="16">
        <f t="shared" si="3"/>
        <v>35160.8</v>
      </c>
    </row>
    <row r="45" spans="1:19" ht="11.25">
      <c r="A45" s="4" t="s">
        <v>40</v>
      </c>
      <c r="C45" s="3" t="s">
        <v>170</v>
      </c>
      <c r="E45" s="6">
        <v>-3019.67</v>
      </c>
      <c r="G45" s="19">
        <v>0.6019</v>
      </c>
      <c r="I45" s="20">
        <f t="shared" si="0"/>
        <v>-1817.539373</v>
      </c>
      <c r="K45" s="5">
        <f t="shared" si="1"/>
        <v>-1202.130627</v>
      </c>
      <c r="M45" s="14">
        <v>0.4871</v>
      </c>
      <c r="O45" s="5">
        <f t="shared" si="4"/>
        <v>-585.5578284117</v>
      </c>
      <c r="Q45" s="16">
        <f t="shared" si="2"/>
        <v>-616.5727985883</v>
      </c>
      <c r="S45" s="16">
        <f t="shared" si="3"/>
        <v>-3019.67</v>
      </c>
    </row>
    <row r="46" spans="1:19" ht="11.25">
      <c r="A46" s="4" t="s">
        <v>41</v>
      </c>
      <c r="C46" s="3" t="s">
        <v>171</v>
      </c>
      <c r="E46" s="6">
        <v>1801.6</v>
      </c>
      <c r="G46" s="19">
        <v>0.6019</v>
      </c>
      <c r="I46" s="20">
        <f t="shared" si="0"/>
        <v>1084.38304</v>
      </c>
      <c r="K46" s="5">
        <f t="shared" si="1"/>
        <v>717.21696</v>
      </c>
      <c r="M46" s="14">
        <v>0.2109</v>
      </c>
      <c r="O46" s="5">
        <f t="shared" si="4"/>
        <v>151.261056864</v>
      </c>
      <c r="Q46" s="16">
        <f t="shared" si="2"/>
        <v>565.955903136</v>
      </c>
      <c r="S46" s="16">
        <f t="shared" si="3"/>
        <v>1801.6</v>
      </c>
    </row>
    <row r="47" spans="1:19" ht="11.25">
      <c r="A47" s="4" t="s">
        <v>42</v>
      </c>
      <c r="C47" s="3" t="s">
        <v>172</v>
      </c>
      <c r="E47" s="6">
        <v>57339.21</v>
      </c>
      <c r="G47" s="19">
        <v>0.6019</v>
      </c>
      <c r="I47" s="20">
        <f t="shared" si="0"/>
        <v>34512.470498999995</v>
      </c>
      <c r="K47" s="5">
        <f t="shared" si="1"/>
        <v>22826.739501000004</v>
      </c>
      <c r="M47" s="14">
        <v>0.3471</v>
      </c>
      <c r="O47" s="5">
        <f t="shared" si="4"/>
        <v>7923.161280797101</v>
      </c>
      <c r="Q47" s="16">
        <f t="shared" si="2"/>
        <v>14903.578220202902</v>
      </c>
      <c r="S47" s="16">
        <f t="shared" si="3"/>
        <v>57339.21</v>
      </c>
    </row>
    <row r="48" spans="1:19" ht="11.25">
      <c r="A48" s="4" t="s">
        <v>43</v>
      </c>
      <c r="C48" s="3" t="s">
        <v>173</v>
      </c>
      <c r="E48" s="6">
        <v>11069.6</v>
      </c>
      <c r="G48" s="19">
        <v>0.6019</v>
      </c>
      <c r="I48" s="20">
        <f t="shared" si="0"/>
        <v>6662.79224</v>
      </c>
      <c r="K48" s="5">
        <f t="shared" si="1"/>
        <v>4406.807760000001</v>
      </c>
      <c r="M48" s="14">
        <v>0.2266</v>
      </c>
      <c r="O48" s="5">
        <f t="shared" si="4"/>
        <v>998.5826384160001</v>
      </c>
      <c r="Q48" s="16">
        <f t="shared" si="2"/>
        <v>3408.2251215840006</v>
      </c>
      <c r="S48" s="16">
        <f t="shared" si="3"/>
        <v>11069.6</v>
      </c>
    </row>
    <row r="49" spans="1:19" ht="11.25">
      <c r="A49" s="4" t="s">
        <v>44</v>
      </c>
      <c r="C49" s="3" t="s">
        <v>174</v>
      </c>
      <c r="E49" s="6">
        <v>48793.46</v>
      </c>
      <c r="G49" s="19">
        <v>0.6019</v>
      </c>
      <c r="I49" s="20">
        <f t="shared" si="0"/>
        <v>29368.783573999997</v>
      </c>
      <c r="K49" s="5">
        <f t="shared" si="1"/>
        <v>19424.676426</v>
      </c>
      <c r="M49" s="14">
        <v>0.2335</v>
      </c>
      <c r="O49" s="5">
        <f t="shared" si="4"/>
        <v>4535.661945471001</v>
      </c>
      <c r="Q49" s="16">
        <f t="shared" si="2"/>
        <v>14889.014480529</v>
      </c>
      <c r="S49" s="16">
        <f t="shared" si="3"/>
        <v>48793.45999999999</v>
      </c>
    </row>
    <row r="50" spans="1:19" ht="11.25">
      <c r="A50" s="4" t="s">
        <v>45</v>
      </c>
      <c r="C50" s="3" t="s">
        <v>175</v>
      </c>
      <c r="E50" s="6">
        <v>157184.37</v>
      </c>
      <c r="G50" s="19">
        <v>0.6019</v>
      </c>
      <c r="I50" s="20">
        <f t="shared" si="0"/>
        <v>94609.27230299999</v>
      </c>
      <c r="K50" s="5">
        <f t="shared" si="1"/>
        <v>62575.097697000005</v>
      </c>
      <c r="M50" s="14">
        <v>0.4444</v>
      </c>
      <c r="O50" s="5">
        <f t="shared" si="4"/>
        <v>27808.373416546805</v>
      </c>
      <c r="Q50" s="16">
        <f t="shared" si="2"/>
        <v>34766.7242804532</v>
      </c>
      <c r="S50" s="16">
        <f t="shared" si="3"/>
        <v>157184.37</v>
      </c>
    </row>
    <row r="51" spans="1:19" ht="11.25">
      <c r="A51" s="4" t="s">
        <v>46</v>
      </c>
      <c r="C51" s="3" t="s">
        <v>176</v>
      </c>
      <c r="E51" s="6">
        <v>117412.97</v>
      </c>
      <c r="G51" s="19">
        <v>0.6019</v>
      </c>
      <c r="I51" s="20">
        <f t="shared" si="0"/>
        <v>70670.866643</v>
      </c>
      <c r="K51" s="5">
        <f t="shared" si="1"/>
        <v>46742.103357</v>
      </c>
      <c r="M51" s="14">
        <v>0.3755</v>
      </c>
      <c r="O51" s="5">
        <f t="shared" si="4"/>
        <v>17551.6598105535</v>
      </c>
      <c r="Q51" s="16">
        <f t="shared" si="2"/>
        <v>29190.4435464465</v>
      </c>
      <c r="S51" s="16">
        <f t="shared" si="3"/>
        <v>117412.97</v>
      </c>
    </row>
    <row r="52" spans="1:19" ht="11.25">
      <c r="A52" s="4" t="s">
        <v>47</v>
      </c>
      <c r="C52" s="3" t="s">
        <v>177</v>
      </c>
      <c r="E52" s="6">
        <v>7857.9</v>
      </c>
      <c r="G52" s="19">
        <v>0.6019</v>
      </c>
      <c r="I52" s="20">
        <f t="shared" si="0"/>
        <v>4729.67001</v>
      </c>
      <c r="K52" s="5">
        <f t="shared" si="1"/>
        <v>3128.22999</v>
      </c>
      <c r="M52" s="14">
        <v>0.2786</v>
      </c>
      <c r="O52" s="5">
        <f t="shared" si="4"/>
        <v>871.524875214</v>
      </c>
      <c r="Q52" s="16">
        <f t="shared" si="2"/>
        <v>2256.7051147859997</v>
      </c>
      <c r="S52" s="16">
        <f t="shared" si="3"/>
        <v>7857.9</v>
      </c>
    </row>
    <row r="53" spans="1:19" ht="11.25">
      <c r="A53" s="4" t="s">
        <v>48</v>
      </c>
      <c r="C53" s="3" t="s">
        <v>178</v>
      </c>
      <c r="E53" s="6"/>
      <c r="G53" s="19">
        <v>0.6019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12111.26</v>
      </c>
      <c r="G54" s="19">
        <v>0.6019</v>
      </c>
      <c r="I54" s="20">
        <f t="shared" si="0"/>
        <v>7289.767394</v>
      </c>
      <c r="K54" s="5">
        <f t="shared" si="1"/>
        <v>4821.492606</v>
      </c>
      <c r="M54" s="14">
        <v>0.3613</v>
      </c>
      <c r="O54" s="5">
        <f t="shared" si="4"/>
        <v>1742.0052785478</v>
      </c>
      <c r="Q54" s="16">
        <f t="shared" si="2"/>
        <v>3079.4873274521997</v>
      </c>
      <c r="S54" s="16">
        <f t="shared" si="3"/>
        <v>12111.26</v>
      </c>
    </row>
    <row r="55" spans="1:19" ht="11.25">
      <c r="A55" s="4" t="s">
        <v>50</v>
      </c>
      <c r="C55" s="3" t="s">
        <v>180</v>
      </c>
      <c r="E55" s="6">
        <v>4767.9</v>
      </c>
      <c r="G55" s="19">
        <v>0.6019</v>
      </c>
      <c r="I55" s="20">
        <f t="shared" si="0"/>
        <v>2869.7990099999997</v>
      </c>
      <c r="K55" s="5">
        <f t="shared" si="1"/>
        <v>1898.10099</v>
      </c>
      <c r="M55" s="14">
        <v>0.4483</v>
      </c>
      <c r="O55" s="5">
        <f t="shared" si="4"/>
        <v>850.9186738169999</v>
      </c>
      <c r="Q55" s="16">
        <f t="shared" si="2"/>
        <v>1047.182316183</v>
      </c>
      <c r="S55" s="16">
        <f t="shared" si="3"/>
        <v>4767.9</v>
      </c>
    </row>
    <row r="56" spans="1:19" ht="11.25">
      <c r="A56" s="4" t="s">
        <v>51</v>
      </c>
      <c r="C56" s="3" t="s">
        <v>181</v>
      </c>
      <c r="E56" s="6"/>
      <c r="G56" s="19">
        <v>0.6019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85930.8</v>
      </c>
      <c r="G57" s="19">
        <v>0.6019</v>
      </c>
      <c r="I57" s="20">
        <f t="shared" si="0"/>
        <v>51721.74852</v>
      </c>
      <c r="K57" s="5">
        <f t="shared" si="1"/>
        <v>34209.05148</v>
      </c>
      <c r="M57" s="14">
        <v>0.3627</v>
      </c>
      <c r="O57" s="5">
        <f t="shared" si="4"/>
        <v>12407.622971796001</v>
      </c>
      <c r="Q57" s="16">
        <f t="shared" si="2"/>
        <v>21801.428508204</v>
      </c>
      <c r="S57" s="16">
        <f t="shared" si="3"/>
        <v>85930.8</v>
      </c>
    </row>
    <row r="58" spans="1:19" ht="11.25">
      <c r="A58" s="4" t="s">
        <v>53</v>
      </c>
      <c r="C58" s="3" t="s">
        <v>183</v>
      </c>
      <c r="E58" s="6">
        <v>5420.9</v>
      </c>
      <c r="G58" s="19">
        <v>0.6019</v>
      </c>
      <c r="I58" s="20">
        <f t="shared" si="0"/>
        <v>3262.8397099999997</v>
      </c>
      <c r="K58" s="5">
        <f t="shared" si="1"/>
        <v>2158.06029</v>
      </c>
      <c r="M58" s="14">
        <v>0.3853</v>
      </c>
      <c r="O58" s="5">
        <f t="shared" si="4"/>
        <v>831.5006297369999</v>
      </c>
      <c r="Q58" s="16">
        <f t="shared" si="2"/>
        <v>1326.5596602629998</v>
      </c>
      <c r="S58" s="16">
        <f t="shared" si="3"/>
        <v>5420.9</v>
      </c>
    </row>
    <row r="59" spans="1:19" ht="11.25">
      <c r="A59" s="4" t="s">
        <v>54</v>
      </c>
      <c r="C59" s="3" t="s">
        <v>184</v>
      </c>
      <c r="E59" s="6">
        <v>28045.6</v>
      </c>
      <c r="G59" s="19">
        <v>0.6019</v>
      </c>
      <c r="I59" s="20">
        <f t="shared" si="0"/>
        <v>16880.64664</v>
      </c>
      <c r="K59" s="5">
        <f t="shared" si="1"/>
        <v>11164.95336</v>
      </c>
      <c r="M59" s="14">
        <v>0.4391</v>
      </c>
      <c r="O59" s="5">
        <f t="shared" si="4"/>
        <v>4902.531020376</v>
      </c>
      <c r="Q59" s="16">
        <f t="shared" si="2"/>
        <v>6262.4223396239995</v>
      </c>
      <c r="S59" s="16">
        <f t="shared" si="3"/>
        <v>28045.6</v>
      </c>
    </row>
    <row r="60" spans="1:19" ht="11.25">
      <c r="A60" s="4" t="s">
        <v>55</v>
      </c>
      <c r="C60" s="3" t="s">
        <v>185</v>
      </c>
      <c r="E60" s="6">
        <v>69846</v>
      </c>
      <c r="G60" s="19">
        <v>0.6019</v>
      </c>
      <c r="I60" s="20">
        <f t="shared" si="0"/>
        <v>42040.3074</v>
      </c>
      <c r="K60" s="5">
        <f t="shared" si="1"/>
        <v>27805.692600000002</v>
      </c>
      <c r="M60" s="14">
        <v>0.2245</v>
      </c>
      <c r="O60" s="5">
        <f t="shared" si="4"/>
        <v>6242.377988700001</v>
      </c>
      <c r="Q60" s="16">
        <f t="shared" si="2"/>
        <v>21563.3146113</v>
      </c>
      <c r="S60" s="16">
        <f t="shared" si="3"/>
        <v>69846</v>
      </c>
    </row>
    <row r="61" spans="1:19" ht="11.25">
      <c r="A61" s="4" t="s">
        <v>56</v>
      </c>
      <c r="C61" s="3" t="s">
        <v>186</v>
      </c>
      <c r="E61" s="6">
        <v>36168.51</v>
      </c>
      <c r="G61" s="19">
        <v>0.6019</v>
      </c>
      <c r="I61" s="20">
        <f t="shared" si="0"/>
        <v>21769.826169</v>
      </c>
      <c r="K61" s="5">
        <f t="shared" si="1"/>
        <v>14398.683831000002</v>
      </c>
      <c r="M61" s="17">
        <v>0.4764</v>
      </c>
      <c r="O61" s="5">
        <f t="shared" si="4"/>
        <v>6859.532977088401</v>
      </c>
      <c r="Q61" s="16">
        <f t="shared" si="2"/>
        <v>7539.150853911601</v>
      </c>
      <c r="S61" s="16">
        <f t="shared" si="3"/>
        <v>36168.51</v>
      </c>
    </row>
    <row r="62" spans="1:19" ht="11.25">
      <c r="A62" s="4" t="s">
        <v>57</v>
      </c>
      <c r="C62" s="3" t="s">
        <v>187</v>
      </c>
      <c r="E62" s="6">
        <v>115532.68</v>
      </c>
      <c r="G62" s="19">
        <v>0.6019</v>
      </c>
      <c r="I62" s="20">
        <f t="shared" si="0"/>
        <v>69539.120092</v>
      </c>
      <c r="K62" s="5">
        <f t="shared" si="1"/>
        <v>45993.559907999996</v>
      </c>
      <c r="M62" s="14">
        <v>0.4401</v>
      </c>
      <c r="O62" s="5">
        <f t="shared" si="4"/>
        <v>20241.7657155108</v>
      </c>
      <c r="Q62" s="16">
        <f t="shared" si="2"/>
        <v>25751.794192489197</v>
      </c>
      <c r="S62" s="16">
        <f t="shared" si="3"/>
        <v>115532.68</v>
      </c>
    </row>
    <row r="63" spans="1:19" ht="11.25">
      <c r="A63" s="4" t="s">
        <v>58</v>
      </c>
      <c r="C63" s="3" t="s">
        <v>188</v>
      </c>
      <c r="E63" s="6">
        <v>29382.72</v>
      </c>
      <c r="G63" s="19">
        <v>0.6019</v>
      </c>
      <c r="I63" s="20">
        <f t="shared" si="0"/>
        <v>17685.459168</v>
      </c>
      <c r="K63" s="5">
        <f t="shared" si="1"/>
        <v>11697.260832</v>
      </c>
      <c r="M63" s="14">
        <v>0.1698</v>
      </c>
      <c r="O63" s="5">
        <f t="shared" si="4"/>
        <v>1986.1948892736</v>
      </c>
      <c r="Q63" s="16">
        <f t="shared" si="2"/>
        <v>9711.0659427264</v>
      </c>
      <c r="S63" s="16">
        <f t="shared" si="3"/>
        <v>29382.72</v>
      </c>
    </row>
    <row r="64" spans="1:19" ht="11.25">
      <c r="A64" s="4" t="s">
        <v>59</v>
      </c>
      <c r="C64" s="3" t="s">
        <v>189</v>
      </c>
      <c r="E64" s="6">
        <v>53931.84</v>
      </c>
      <c r="G64" s="19">
        <v>0.6019</v>
      </c>
      <c r="I64" s="20">
        <f t="shared" si="0"/>
        <v>32461.574495999997</v>
      </c>
      <c r="K64" s="5">
        <f t="shared" si="1"/>
        <v>21470.265504</v>
      </c>
      <c r="M64" s="14">
        <v>0.3355</v>
      </c>
      <c r="O64" s="5">
        <f t="shared" si="4"/>
        <v>7203.274076592</v>
      </c>
      <c r="Q64" s="16">
        <f t="shared" si="2"/>
        <v>14266.991427408</v>
      </c>
      <c r="S64" s="16">
        <f t="shared" si="3"/>
        <v>53931.84</v>
      </c>
    </row>
    <row r="65" spans="1:19" ht="11.25">
      <c r="A65" s="4" t="s">
        <v>60</v>
      </c>
      <c r="C65" s="3" t="s">
        <v>190</v>
      </c>
      <c r="E65" s="6">
        <v>6283</v>
      </c>
      <c r="G65" s="19">
        <v>0.6019</v>
      </c>
      <c r="I65" s="20">
        <f t="shared" si="0"/>
        <v>3781.7377</v>
      </c>
      <c r="K65" s="5">
        <f t="shared" si="1"/>
        <v>2501.2623</v>
      </c>
      <c r="M65" s="14">
        <v>0.4271</v>
      </c>
      <c r="O65" s="5">
        <f t="shared" si="4"/>
        <v>1068.2891283299998</v>
      </c>
      <c r="Q65" s="16">
        <f t="shared" si="2"/>
        <v>1432.97317167</v>
      </c>
      <c r="S65" s="16">
        <f t="shared" si="3"/>
        <v>6283</v>
      </c>
    </row>
    <row r="66" spans="1:19" ht="11.25">
      <c r="A66" s="4" t="s">
        <v>61</v>
      </c>
      <c r="C66" s="3" t="s">
        <v>191</v>
      </c>
      <c r="E66" s="6">
        <v>135639.03</v>
      </c>
      <c r="G66" s="19">
        <v>0.6019</v>
      </c>
      <c r="I66" s="20">
        <f t="shared" si="0"/>
        <v>81641.132157</v>
      </c>
      <c r="K66" s="5">
        <f t="shared" si="1"/>
        <v>53997.897843</v>
      </c>
      <c r="M66" s="14">
        <v>0.2286</v>
      </c>
      <c r="O66" s="5">
        <f t="shared" si="4"/>
        <v>12343.9194469098</v>
      </c>
      <c r="Q66" s="16">
        <f t="shared" si="2"/>
        <v>41653.9783960902</v>
      </c>
      <c r="S66" s="16">
        <f t="shared" si="3"/>
        <v>135639.03</v>
      </c>
    </row>
    <row r="67" spans="1:19" ht="11.25">
      <c r="A67" s="4" t="s">
        <v>62</v>
      </c>
      <c r="C67" s="3" t="s">
        <v>192</v>
      </c>
      <c r="E67" s="6">
        <v>979.5</v>
      </c>
      <c r="G67" s="19">
        <v>0.6019</v>
      </c>
      <c r="I67" s="20">
        <f t="shared" si="0"/>
        <v>589.56105</v>
      </c>
      <c r="K67" s="5">
        <f t="shared" si="1"/>
        <v>389.93895</v>
      </c>
      <c r="M67" s="14">
        <v>0.4333</v>
      </c>
      <c r="O67" s="5">
        <f t="shared" si="4"/>
        <v>168.960547035</v>
      </c>
      <c r="Q67" s="16">
        <f t="shared" si="2"/>
        <v>220.978402965</v>
      </c>
      <c r="S67" s="16">
        <f t="shared" si="3"/>
        <v>979.5</v>
      </c>
    </row>
    <row r="68" spans="1:19" ht="11.25">
      <c r="A68" s="4" t="s">
        <v>63</v>
      </c>
      <c r="C68" s="3" t="s">
        <v>193</v>
      </c>
      <c r="E68" s="6">
        <v>25863.4</v>
      </c>
      <c r="G68" s="19">
        <v>0.6019</v>
      </c>
      <c r="I68" s="20">
        <f t="shared" si="0"/>
        <v>15567.180460000001</v>
      </c>
      <c r="K68" s="5">
        <f t="shared" si="1"/>
        <v>10296.21954</v>
      </c>
      <c r="M68" s="14">
        <v>0.2834</v>
      </c>
      <c r="O68" s="5">
        <f t="shared" si="4"/>
        <v>2917.9486176359997</v>
      </c>
      <c r="Q68" s="16">
        <f t="shared" si="2"/>
        <v>7378.270922364</v>
      </c>
      <c r="S68" s="16">
        <f t="shared" si="3"/>
        <v>25863.4</v>
      </c>
    </row>
    <row r="69" spans="1:19" ht="11.25">
      <c r="A69" s="4" t="s">
        <v>64</v>
      </c>
      <c r="C69" s="3" t="s">
        <v>194</v>
      </c>
      <c r="E69" s="6"/>
      <c r="G69" s="19">
        <v>0.6019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88650.26</v>
      </c>
      <c r="G70" s="19">
        <v>0.6019</v>
      </c>
      <c r="I70" s="20">
        <f t="shared" si="0"/>
        <v>53358.59149399999</v>
      </c>
      <c r="K70" s="5">
        <f t="shared" si="1"/>
        <v>35291.668506</v>
      </c>
      <c r="M70" s="14">
        <v>0.4329</v>
      </c>
      <c r="O70" s="5">
        <f t="shared" si="4"/>
        <v>15277.763296247402</v>
      </c>
      <c r="Q70" s="16">
        <f t="shared" si="2"/>
        <v>20013.9052097526</v>
      </c>
      <c r="S70" s="16">
        <f t="shared" si="3"/>
        <v>88650.26</v>
      </c>
    </row>
    <row r="71" spans="1:19" ht="11.25">
      <c r="A71" s="4" t="s">
        <v>66</v>
      </c>
      <c r="C71" s="3" t="s">
        <v>196</v>
      </c>
      <c r="E71" s="6">
        <v>20989.7</v>
      </c>
      <c r="G71" s="19">
        <v>0.6019</v>
      </c>
      <c r="I71" s="20">
        <f t="shared" si="0"/>
        <v>12633.70043</v>
      </c>
      <c r="K71" s="5">
        <f t="shared" si="1"/>
        <v>8355.99957</v>
      </c>
      <c r="M71" s="14">
        <v>0.1971</v>
      </c>
      <c r="O71" s="5">
        <f t="shared" si="4"/>
        <v>1646.967515247</v>
      </c>
      <c r="Q71" s="16">
        <f t="shared" si="2"/>
        <v>6709.032054753</v>
      </c>
      <c r="S71" s="16">
        <f t="shared" si="3"/>
        <v>20989.7</v>
      </c>
    </row>
    <row r="72" spans="1:19" ht="11.25">
      <c r="A72" s="4" t="s">
        <v>67</v>
      </c>
      <c r="C72" s="3" t="s">
        <v>197</v>
      </c>
      <c r="E72" s="6">
        <v>18869</v>
      </c>
      <c r="G72" s="19">
        <v>0.6019</v>
      </c>
      <c r="I72" s="20">
        <f t="shared" si="0"/>
        <v>11357.2511</v>
      </c>
      <c r="K72" s="5">
        <f t="shared" si="1"/>
        <v>7511.7489000000005</v>
      </c>
      <c r="M72" s="14">
        <v>0.3304</v>
      </c>
      <c r="O72" s="5">
        <f t="shared" si="4"/>
        <v>2481.8818365600005</v>
      </c>
      <c r="Q72" s="16">
        <f t="shared" si="2"/>
        <v>5029.8670634400005</v>
      </c>
      <c r="S72" s="16">
        <f t="shared" si="3"/>
        <v>18869</v>
      </c>
    </row>
    <row r="73" spans="1:19" ht="11.25">
      <c r="A73" s="4" t="s">
        <v>68</v>
      </c>
      <c r="C73" s="3" t="s">
        <v>198</v>
      </c>
      <c r="E73" s="6">
        <v>109887.04</v>
      </c>
      <c r="G73" s="19">
        <v>0.6019</v>
      </c>
      <c r="I73" s="20">
        <f t="shared" si="0"/>
        <v>66141.009376</v>
      </c>
      <c r="K73" s="5">
        <f t="shared" si="1"/>
        <v>43746.03062399999</v>
      </c>
      <c r="M73" s="14">
        <v>0.2686</v>
      </c>
      <c r="O73" s="5">
        <f t="shared" si="4"/>
        <v>11750.183825606398</v>
      </c>
      <c r="Q73" s="16">
        <f t="shared" si="2"/>
        <v>31995.84679839359</v>
      </c>
      <c r="S73" s="16">
        <f t="shared" si="3"/>
        <v>109887.03999999998</v>
      </c>
    </row>
    <row r="74" spans="1:19" ht="11.25">
      <c r="A74" s="4" t="s">
        <v>69</v>
      </c>
      <c r="C74" s="3" t="s">
        <v>199</v>
      </c>
      <c r="E74" s="6">
        <v>23527.4</v>
      </c>
      <c r="G74" s="19">
        <v>0.6019</v>
      </c>
      <c r="I74" s="20">
        <f aca="true" t="shared" si="5" ref="I74:I137">E74*G74</f>
        <v>14161.14206</v>
      </c>
      <c r="K74" s="5">
        <f aca="true" t="shared" si="6" ref="K74:K135">E74-I74</f>
        <v>9366.257940000001</v>
      </c>
      <c r="M74" s="14">
        <v>0.4083</v>
      </c>
      <c r="O74" s="5">
        <f t="shared" si="4"/>
        <v>3824.2431169020006</v>
      </c>
      <c r="Q74" s="16">
        <f aca="true" t="shared" si="7" ref="Q74:Q135">K74-O74</f>
        <v>5542.014823098001</v>
      </c>
      <c r="S74" s="16">
        <f aca="true" t="shared" si="8" ref="S74:S135">I74+O74+Q74</f>
        <v>23527.4</v>
      </c>
    </row>
    <row r="75" spans="1:19" ht="11.25">
      <c r="A75" s="4" t="s">
        <v>70</v>
      </c>
      <c r="C75" s="3" t="s">
        <v>200</v>
      </c>
      <c r="E75" s="6">
        <v>93953.04</v>
      </c>
      <c r="G75" s="19">
        <v>0.6019</v>
      </c>
      <c r="I75" s="20">
        <f t="shared" si="5"/>
        <v>56550.334775999996</v>
      </c>
      <c r="K75" s="5">
        <f t="shared" si="6"/>
        <v>37402.705224</v>
      </c>
      <c r="M75" s="14">
        <v>0.2865</v>
      </c>
      <c r="O75" s="5">
        <f aca="true" t="shared" si="9" ref="O75:O135">K75*M75</f>
        <v>10715.875046676</v>
      </c>
      <c r="Q75" s="16">
        <f t="shared" si="7"/>
        <v>26686.830177324</v>
      </c>
      <c r="S75" s="16">
        <f t="shared" si="8"/>
        <v>93953.04</v>
      </c>
    </row>
    <row r="76" spans="1:19" ht="11.25">
      <c r="A76" s="4" t="s">
        <v>71</v>
      </c>
      <c r="C76" s="3" t="s">
        <v>201</v>
      </c>
      <c r="E76" s="6"/>
      <c r="G76" s="19">
        <v>0.6019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50989.67</v>
      </c>
      <c r="G77" s="19">
        <v>0.6019</v>
      </c>
      <c r="I77" s="20">
        <f t="shared" si="5"/>
        <v>30690.682373</v>
      </c>
      <c r="K77" s="5">
        <f t="shared" si="6"/>
        <v>20298.987627</v>
      </c>
      <c r="M77" s="14">
        <v>0.2355</v>
      </c>
      <c r="O77" s="5">
        <f t="shared" si="9"/>
        <v>4780.4115861585</v>
      </c>
      <c r="Q77" s="16">
        <f t="shared" si="7"/>
        <v>15518.576040841499</v>
      </c>
      <c r="S77" s="16">
        <f t="shared" si="8"/>
        <v>50989.67</v>
      </c>
    </row>
    <row r="78" spans="1:19" ht="11.25">
      <c r="A78" s="4" t="s">
        <v>73</v>
      </c>
      <c r="C78" s="3" t="s">
        <v>203</v>
      </c>
      <c r="E78" s="6">
        <v>36139.4</v>
      </c>
      <c r="G78" s="19">
        <v>0.6019</v>
      </c>
      <c r="I78" s="20">
        <f t="shared" si="5"/>
        <v>21752.30486</v>
      </c>
      <c r="K78" s="5">
        <f t="shared" si="6"/>
        <v>14387.095140000001</v>
      </c>
      <c r="M78" s="14">
        <v>0.4342</v>
      </c>
      <c r="O78" s="5">
        <f t="shared" si="9"/>
        <v>6246.876709788</v>
      </c>
      <c r="Q78" s="16">
        <f t="shared" si="7"/>
        <v>8140.218430212001</v>
      </c>
      <c r="S78" s="16">
        <f t="shared" si="8"/>
        <v>36139.4</v>
      </c>
    </row>
    <row r="79" spans="1:19" ht="11.25">
      <c r="A79" s="4" t="s">
        <v>74</v>
      </c>
      <c r="C79" s="3" t="s">
        <v>204</v>
      </c>
      <c r="E79" s="6">
        <v>112888.23</v>
      </c>
      <c r="G79" s="19">
        <v>0.6019</v>
      </c>
      <c r="I79" s="20">
        <f t="shared" si="5"/>
        <v>67947.425637</v>
      </c>
      <c r="K79" s="5">
        <f t="shared" si="6"/>
        <v>44940.804363</v>
      </c>
      <c r="M79" s="14">
        <v>0.2232</v>
      </c>
      <c r="O79" s="5">
        <f t="shared" si="9"/>
        <v>10030.787533821602</v>
      </c>
      <c r="Q79" s="16">
        <f t="shared" si="7"/>
        <v>34910.0168291784</v>
      </c>
      <c r="S79" s="16">
        <f t="shared" si="8"/>
        <v>112888.22999999998</v>
      </c>
    </row>
    <row r="80" spans="1:19" ht="11.25">
      <c r="A80" s="4" t="s">
        <v>75</v>
      </c>
      <c r="C80" s="3" t="s">
        <v>205</v>
      </c>
      <c r="E80" s="6">
        <v>24756.42</v>
      </c>
      <c r="G80" s="19">
        <v>0.6019</v>
      </c>
      <c r="I80" s="20">
        <f t="shared" si="5"/>
        <v>14900.889197999999</v>
      </c>
      <c r="K80" s="5">
        <f t="shared" si="6"/>
        <v>9855.530802</v>
      </c>
      <c r="M80" s="14">
        <v>0.3716</v>
      </c>
      <c r="O80" s="5">
        <f t="shared" si="9"/>
        <v>3662.3152460231995</v>
      </c>
      <c r="Q80" s="16">
        <f t="shared" si="7"/>
        <v>6193.2155559768</v>
      </c>
      <c r="S80" s="16">
        <f t="shared" si="8"/>
        <v>24756.42</v>
      </c>
    </row>
    <row r="81" spans="1:19" ht="11.25">
      <c r="A81" s="4" t="s">
        <v>76</v>
      </c>
      <c r="C81" s="3" t="s">
        <v>206</v>
      </c>
      <c r="E81" s="6">
        <v>271250.96</v>
      </c>
      <c r="G81" s="19">
        <v>0.6019</v>
      </c>
      <c r="I81" s="20">
        <f t="shared" si="5"/>
        <v>163265.952824</v>
      </c>
      <c r="K81" s="5">
        <f t="shared" si="6"/>
        <v>107985.00717600001</v>
      </c>
      <c r="M81" s="14">
        <v>0.3414</v>
      </c>
      <c r="O81" s="5">
        <f t="shared" si="9"/>
        <v>36866.081449886406</v>
      </c>
      <c r="Q81" s="16">
        <f t="shared" si="7"/>
        <v>71118.92572611361</v>
      </c>
      <c r="S81" s="16">
        <f t="shared" si="8"/>
        <v>271250.96</v>
      </c>
    </row>
    <row r="82" spans="1:19" ht="11.25">
      <c r="A82" s="4" t="s">
        <v>77</v>
      </c>
      <c r="C82" s="3" t="s">
        <v>207</v>
      </c>
      <c r="E82" s="6">
        <v>61881.85</v>
      </c>
      <c r="G82" s="19">
        <v>0.6019</v>
      </c>
      <c r="I82" s="20">
        <f t="shared" si="5"/>
        <v>37246.685515</v>
      </c>
      <c r="K82" s="5">
        <f t="shared" si="6"/>
        <v>24635.164485</v>
      </c>
      <c r="M82" s="14">
        <v>0.2923</v>
      </c>
      <c r="O82" s="5">
        <f t="shared" si="9"/>
        <v>7200.858578965501</v>
      </c>
      <c r="Q82" s="16">
        <f t="shared" si="7"/>
        <v>17434.3059060345</v>
      </c>
      <c r="S82" s="16">
        <f t="shared" si="8"/>
        <v>61881.84999999999</v>
      </c>
    </row>
    <row r="83" spans="1:19" ht="11.25">
      <c r="A83" s="4" t="s">
        <v>78</v>
      </c>
      <c r="C83" s="3" t="s">
        <v>208</v>
      </c>
      <c r="E83" s="6">
        <v>62855.48</v>
      </c>
      <c r="G83" s="19">
        <v>0.6019</v>
      </c>
      <c r="I83" s="20">
        <f t="shared" si="5"/>
        <v>37832.713412000005</v>
      </c>
      <c r="K83" s="5">
        <f t="shared" si="6"/>
        <v>25022.766588</v>
      </c>
      <c r="M83" s="14">
        <v>0.4199</v>
      </c>
      <c r="O83" s="5">
        <f t="shared" si="9"/>
        <v>10507.0596903012</v>
      </c>
      <c r="Q83" s="16">
        <f t="shared" si="7"/>
        <v>14515.7068976988</v>
      </c>
      <c r="S83" s="16">
        <f t="shared" si="8"/>
        <v>62855.48</v>
      </c>
    </row>
    <row r="84" spans="1:19" ht="11.25">
      <c r="A84" s="4" t="s">
        <v>79</v>
      </c>
      <c r="C84" s="3" t="s">
        <v>209</v>
      </c>
      <c r="E84" s="6">
        <v>-5269.21</v>
      </c>
      <c r="G84" s="19">
        <v>0.6019</v>
      </c>
      <c r="I84" s="20">
        <f t="shared" si="5"/>
        <v>-3171.537499</v>
      </c>
      <c r="K84" s="5">
        <f t="shared" si="6"/>
        <v>-2097.672501</v>
      </c>
      <c r="M84" s="14">
        <v>0.3227</v>
      </c>
      <c r="O84" s="5">
        <f t="shared" si="9"/>
        <v>-676.9189160727</v>
      </c>
      <c r="Q84" s="16">
        <f t="shared" si="7"/>
        <v>-1420.7535849273</v>
      </c>
      <c r="S84" s="16">
        <f t="shared" si="8"/>
        <v>-5269.21</v>
      </c>
    </row>
    <row r="85" spans="1:19" ht="11.25">
      <c r="A85" s="4" t="s">
        <v>80</v>
      </c>
      <c r="C85" s="3" t="s">
        <v>210</v>
      </c>
      <c r="E85" s="6">
        <v>139301.07</v>
      </c>
      <c r="G85" s="19">
        <v>0.6019</v>
      </c>
      <c r="I85" s="20">
        <f t="shared" si="5"/>
        <v>83845.314033</v>
      </c>
      <c r="K85" s="5">
        <f t="shared" si="6"/>
        <v>55455.755967000005</v>
      </c>
      <c r="M85" s="14">
        <v>0.4397</v>
      </c>
      <c r="O85" s="5">
        <f t="shared" si="9"/>
        <v>24383.8958986899</v>
      </c>
      <c r="Q85" s="16">
        <f t="shared" si="7"/>
        <v>31071.860068310103</v>
      </c>
      <c r="S85" s="16">
        <f t="shared" si="8"/>
        <v>139301.07</v>
      </c>
    </row>
    <row r="86" spans="1:19" ht="11.25">
      <c r="A86" s="4" t="s">
        <v>81</v>
      </c>
      <c r="C86" s="3" t="s">
        <v>211</v>
      </c>
      <c r="E86" s="6">
        <v>96979.9</v>
      </c>
      <c r="G86" s="19">
        <v>0.6019</v>
      </c>
      <c r="I86" s="20">
        <f t="shared" si="5"/>
        <v>58372.20181</v>
      </c>
      <c r="K86" s="5">
        <f t="shared" si="6"/>
        <v>38607.698189999996</v>
      </c>
      <c r="M86" s="14">
        <v>0.2336</v>
      </c>
      <c r="O86" s="5">
        <f t="shared" si="9"/>
        <v>9018.758297183998</v>
      </c>
      <c r="Q86" s="16">
        <f t="shared" si="7"/>
        <v>29588.939892815997</v>
      </c>
      <c r="S86" s="16">
        <f t="shared" si="8"/>
        <v>96979.9</v>
      </c>
    </row>
    <row r="87" spans="1:19" ht="11.25">
      <c r="A87" s="4" t="s">
        <v>82</v>
      </c>
      <c r="C87" s="3" t="s">
        <v>212</v>
      </c>
      <c r="E87" s="6">
        <v>36807.03</v>
      </c>
      <c r="G87" s="19">
        <v>0.6019</v>
      </c>
      <c r="I87" s="20">
        <f t="shared" si="5"/>
        <v>22154.151357</v>
      </c>
      <c r="K87" s="5">
        <f t="shared" si="6"/>
        <v>14652.878643</v>
      </c>
      <c r="M87" s="14">
        <v>0.3445</v>
      </c>
      <c r="O87" s="5">
        <f t="shared" si="9"/>
        <v>5047.9166925135</v>
      </c>
      <c r="Q87" s="16">
        <f t="shared" si="7"/>
        <v>9604.9619504865</v>
      </c>
      <c r="S87" s="16">
        <f t="shared" si="8"/>
        <v>36807.03</v>
      </c>
    </row>
    <row r="88" spans="1:19" ht="11.25">
      <c r="A88" s="4" t="s">
        <v>83</v>
      </c>
      <c r="C88" s="3" t="s">
        <v>213</v>
      </c>
      <c r="E88" s="6">
        <v>46103.22</v>
      </c>
      <c r="G88" s="19">
        <v>0.6019</v>
      </c>
      <c r="I88" s="20">
        <f t="shared" si="5"/>
        <v>27749.528118000002</v>
      </c>
      <c r="K88" s="5">
        <f t="shared" si="6"/>
        <v>18353.691882</v>
      </c>
      <c r="M88" s="14">
        <v>0.1894</v>
      </c>
      <c r="O88" s="5">
        <f t="shared" si="9"/>
        <v>3476.1892424508</v>
      </c>
      <c r="Q88" s="16">
        <f t="shared" si="7"/>
        <v>14877.502639549199</v>
      </c>
      <c r="S88" s="16">
        <f t="shared" si="8"/>
        <v>46103.22</v>
      </c>
    </row>
    <row r="89" spans="1:19" ht="11.25">
      <c r="A89" s="4" t="s">
        <v>84</v>
      </c>
      <c r="C89" s="3" t="s">
        <v>214</v>
      </c>
      <c r="E89" s="6">
        <v>17912.94</v>
      </c>
      <c r="G89" s="19">
        <v>0.6019</v>
      </c>
      <c r="I89" s="20">
        <f t="shared" si="5"/>
        <v>10781.798585999999</v>
      </c>
      <c r="K89" s="5">
        <f t="shared" si="6"/>
        <v>7131.141414</v>
      </c>
      <c r="M89" s="14">
        <v>0.3154</v>
      </c>
      <c r="O89" s="5">
        <f t="shared" si="9"/>
        <v>2249.1620019756</v>
      </c>
      <c r="Q89" s="16">
        <f t="shared" si="7"/>
        <v>4881.9794120244</v>
      </c>
      <c r="S89" s="16">
        <f t="shared" si="8"/>
        <v>17912.94</v>
      </c>
    </row>
    <row r="90" spans="1:19" ht="11.25">
      <c r="A90" s="4" t="s">
        <v>85</v>
      </c>
      <c r="C90" s="3" t="s">
        <v>215</v>
      </c>
      <c r="E90" s="6">
        <v>68104.27</v>
      </c>
      <c r="G90" s="19">
        <v>0.6019</v>
      </c>
      <c r="I90" s="20">
        <f t="shared" si="5"/>
        <v>40991.960113</v>
      </c>
      <c r="K90" s="5">
        <f t="shared" si="6"/>
        <v>27112.309887000003</v>
      </c>
      <c r="M90" s="14">
        <v>0.3517</v>
      </c>
      <c r="O90" s="5">
        <f t="shared" si="9"/>
        <v>9535.399387257901</v>
      </c>
      <c r="Q90" s="16">
        <f t="shared" si="7"/>
        <v>17576.910499742102</v>
      </c>
      <c r="S90" s="16">
        <f t="shared" si="8"/>
        <v>68104.27</v>
      </c>
    </row>
    <row r="91" spans="1:19" ht="11.25">
      <c r="A91" s="4" t="s">
        <v>86</v>
      </c>
      <c r="C91" s="3" t="s">
        <v>216</v>
      </c>
      <c r="E91" s="6">
        <v>17110.5</v>
      </c>
      <c r="G91" s="19">
        <v>0.6019</v>
      </c>
      <c r="I91" s="20">
        <f t="shared" si="5"/>
        <v>10298.809949999999</v>
      </c>
      <c r="K91" s="5">
        <f t="shared" si="6"/>
        <v>6811.690050000001</v>
      </c>
      <c r="M91" s="14">
        <v>0.2337</v>
      </c>
      <c r="O91" s="5">
        <f t="shared" si="9"/>
        <v>1591.8919646850002</v>
      </c>
      <c r="Q91" s="16">
        <f t="shared" si="7"/>
        <v>5219.798085315001</v>
      </c>
      <c r="S91" s="16">
        <f t="shared" si="8"/>
        <v>17110.5</v>
      </c>
    </row>
    <row r="92" spans="1:19" ht="11.25">
      <c r="A92" s="4" t="s">
        <v>87</v>
      </c>
      <c r="C92" s="3" t="s">
        <v>217</v>
      </c>
      <c r="E92" s="6">
        <v>2565.65</v>
      </c>
      <c r="G92" s="19">
        <v>0.6019</v>
      </c>
      <c r="I92" s="20">
        <f t="shared" si="5"/>
        <v>1544.264735</v>
      </c>
      <c r="K92" s="5">
        <f t="shared" si="6"/>
        <v>1021.3852650000001</v>
      </c>
      <c r="M92" s="14">
        <v>0.323</v>
      </c>
      <c r="O92" s="5">
        <f t="shared" si="9"/>
        <v>329.907440595</v>
      </c>
      <c r="Q92" s="16">
        <f t="shared" si="7"/>
        <v>691.4778244050001</v>
      </c>
      <c r="S92" s="16">
        <f t="shared" si="8"/>
        <v>2565.65</v>
      </c>
    </row>
    <row r="93" spans="1:19" ht="11.25">
      <c r="A93" s="4" t="s">
        <v>88</v>
      </c>
      <c r="C93" s="3" t="s">
        <v>218</v>
      </c>
      <c r="E93" s="6">
        <v>187825.7</v>
      </c>
      <c r="G93" s="19">
        <v>0.6019</v>
      </c>
      <c r="I93" s="20">
        <f t="shared" si="5"/>
        <v>113052.28883</v>
      </c>
      <c r="K93" s="5">
        <f t="shared" si="6"/>
        <v>74773.41117</v>
      </c>
      <c r="M93" s="14">
        <v>0.4588</v>
      </c>
      <c r="O93" s="5">
        <f t="shared" si="9"/>
        <v>34306.041044796</v>
      </c>
      <c r="Q93" s="16">
        <f t="shared" si="7"/>
        <v>40467.370125204005</v>
      </c>
      <c r="S93" s="16">
        <f t="shared" si="8"/>
        <v>187825.7</v>
      </c>
    </row>
    <row r="94" spans="1:19" ht="11.25">
      <c r="A94" s="4" t="s">
        <v>89</v>
      </c>
      <c r="C94" s="3" t="s">
        <v>219</v>
      </c>
      <c r="E94" s="6">
        <v>-37307.74</v>
      </c>
      <c r="G94" s="19">
        <v>0.6019</v>
      </c>
      <c r="I94" s="20">
        <f t="shared" si="5"/>
        <v>-22455.528705999997</v>
      </c>
      <c r="K94" s="5">
        <f t="shared" si="6"/>
        <v>-14852.211294</v>
      </c>
      <c r="M94" s="14">
        <v>0.4439</v>
      </c>
      <c r="O94" s="5">
        <f t="shared" si="9"/>
        <v>-6592.896593406601</v>
      </c>
      <c r="Q94" s="16">
        <f t="shared" si="7"/>
        <v>-8259.3147005934</v>
      </c>
      <c r="S94" s="16">
        <f t="shared" si="8"/>
        <v>-37307.74</v>
      </c>
    </row>
    <row r="95" spans="1:19" ht="11.25">
      <c r="A95" s="4" t="s">
        <v>90</v>
      </c>
      <c r="C95" s="3" t="s">
        <v>220</v>
      </c>
      <c r="E95" s="6"/>
      <c r="G95" s="19">
        <v>0.6019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5648.7</v>
      </c>
      <c r="G96" s="19">
        <v>0.6019</v>
      </c>
      <c r="I96" s="20">
        <f t="shared" si="5"/>
        <v>3399.95253</v>
      </c>
      <c r="K96" s="5">
        <f t="shared" si="6"/>
        <v>2248.74747</v>
      </c>
      <c r="M96" s="14">
        <v>0.2387</v>
      </c>
      <c r="O96" s="5">
        <f t="shared" si="9"/>
        <v>536.776021089</v>
      </c>
      <c r="Q96" s="16">
        <f t="shared" si="7"/>
        <v>1711.9714489109997</v>
      </c>
      <c r="S96" s="16">
        <f t="shared" si="8"/>
        <v>5648.7</v>
      </c>
    </row>
    <row r="97" spans="1:19" ht="11.25">
      <c r="A97" s="4" t="s">
        <v>92</v>
      </c>
      <c r="C97" s="3" t="s">
        <v>222</v>
      </c>
      <c r="E97" s="6">
        <v>41166.94</v>
      </c>
      <c r="G97" s="19">
        <v>0.6019</v>
      </c>
      <c r="I97" s="20">
        <f t="shared" si="5"/>
        <v>24778.381186000002</v>
      </c>
      <c r="K97" s="5">
        <f t="shared" si="6"/>
        <v>16388.558814</v>
      </c>
      <c r="M97" s="14">
        <v>0.2455</v>
      </c>
      <c r="O97" s="5">
        <f t="shared" si="9"/>
        <v>4023.391188837</v>
      </c>
      <c r="Q97" s="16">
        <f t="shared" si="7"/>
        <v>12365.167625163</v>
      </c>
      <c r="S97" s="16">
        <f t="shared" si="8"/>
        <v>41166.94</v>
      </c>
    </row>
    <row r="98" spans="1:19" ht="11.25">
      <c r="A98" s="4" t="s">
        <v>93</v>
      </c>
      <c r="C98" s="3" t="s">
        <v>223</v>
      </c>
      <c r="E98" s="6">
        <v>148070.77</v>
      </c>
      <c r="G98" s="19">
        <v>0.6019</v>
      </c>
      <c r="I98" s="20">
        <f t="shared" si="5"/>
        <v>89123.79646299999</v>
      </c>
      <c r="K98" s="5">
        <f t="shared" si="6"/>
        <v>58946.973537</v>
      </c>
      <c r="M98" s="14">
        <v>0.3853</v>
      </c>
      <c r="O98" s="5">
        <f t="shared" si="9"/>
        <v>22712.268903806096</v>
      </c>
      <c r="Q98" s="16">
        <f t="shared" si="7"/>
        <v>36234.704633193905</v>
      </c>
      <c r="S98" s="16">
        <f t="shared" si="8"/>
        <v>148070.77</v>
      </c>
    </row>
    <row r="99" spans="1:19" ht="11.25">
      <c r="A99" s="4" t="s">
        <v>94</v>
      </c>
      <c r="C99" s="3" t="s">
        <v>224</v>
      </c>
      <c r="E99" s="6">
        <v>38330.64</v>
      </c>
      <c r="G99" s="19">
        <v>0.6019</v>
      </c>
      <c r="I99" s="20">
        <f t="shared" si="5"/>
        <v>23071.212216</v>
      </c>
      <c r="K99" s="5">
        <f t="shared" si="6"/>
        <v>15259.427784</v>
      </c>
      <c r="M99" s="14">
        <v>0.276</v>
      </c>
      <c r="O99" s="5">
        <f t="shared" si="9"/>
        <v>4211.602068384001</v>
      </c>
      <c r="Q99" s="16">
        <f t="shared" si="7"/>
        <v>11047.825715616</v>
      </c>
      <c r="S99" s="16">
        <f t="shared" si="8"/>
        <v>38330.64</v>
      </c>
    </row>
    <row r="100" spans="1:19" ht="11.25">
      <c r="A100" s="4" t="s">
        <v>95</v>
      </c>
      <c r="C100" s="3" t="s">
        <v>225</v>
      </c>
      <c r="E100" s="6">
        <v>16275.41</v>
      </c>
      <c r="G100" s="19">
        <v>0.6019</v>
      </c>
      <c r="I100" s="20">
        <f t="shared" si="5"/>
        <v>9796.169279</v>
      </c>
      <c r="K100" s="5">
        <f t="shared" si="6"/>
        <v>6479.240721</v>
      </c>
      <c r="M100" s="14">
        <v>0.3025</v>
      </c>
      <c r="O100" s="5">
        <f t="shared" si="9"/>
        <v>1959.9703181025</v>
      </c>
      <c r="Q100" s="16">
        <f t="shared" si="7"/>
        <v>4519.2704028975</v>
      </c>
      <c r="S100" s="16">
        <f t="shared" si="8"/>
        <v>16275.41</v>
      </c>
    </row>
    <row r="101" spans="1:19" ht="11.25">
      <c r="A101" s="4" t="s">
        <v>96</v>
      </c>
      <c r="C101" s="3" t="s">
        <v>226</v>
      </c>
      <c r="E101" s="6">
        <v>326.5</v>
      </c>
      <c r="G101" s="19">
        <v>0.6019</v>
      </c>
      <c r="I101" s="20">
        <f t="shared" si="5"/>
        <v>196.52035</v>
      </c>
      <c r="K101" s="5">
        <f t="shared" si="6"/>
        <v>129.97965</v>
      </c>
      <c r="M101" s="14">
        <v>0.2755</v>
      </c>
      <c r="O101" s="5">
        <f t="shared" si="9"/>
        <v>35.809393575</v>
      </c>
      <c r="Q101" s="16">
        <f t="shared" si="7"/>
        <v>94.17025642499999</v>
      </c>
      <c r="S101" s="16">
        <f t="shared" si="8"/>
        <v>326.5</v>
      </c>
    </row>
    <row r="102" spans="1:19" ht="11.25">
      <c r="A102" s="4" t="s">
        <v>97</v>
      </c>
      <c r="C102" s="3" t="s">
        <v>227</v>
      </c>
      <c r="E102" s="6">
        <v>23520.74</v>
      </c>
      <c r="G102" s="19">
        <v>0.6019</v>
      </c>
      <c r="I102" s="20">
        <f t="shared" si="5"/>
        <v>14157.133406</v>
      </c>
      <c r="K102" s="5">
        <f t="shared" si="6"/>
        <v>9363.606594</v>
      </c>
      <c r="M102" s="14">
        <v>0.2708</v>
      </c>
      <c r="O102" s="5">
        <f t="shared" si="9"/>
        <v>2535.6646656552</v>
      </c>
      <c r="Q102" s="16">
        <f t="shared" si="7"/>
        <v>6827.9419283448005</v>
      </c>
      <c r="S102" s="16">
        <f t="shared" si="8"/>
        <v>23520.74</v>
      </c>
    </row>
    <row r="103" spans="1:19" ht="11.25">
      <c r="A103" s="4" t="s">
        <v>98</v>
      </c>
      <c r="C103" s="3" t="s">
        <v>228</v>
      </c>
      <c r="E103" s="6">
        <v>35639.83</v>
      </c>
      <c r="G103" s="19">
        <v>0.6019</v>
      </c>
      <c r="I103" s="20">
        <f t="shared" si="5"/>
        <v>21451.613677</v>
      </c>
      <c r="K103" s="5">
        <f t="shared" si="6"/>
        <v>14188.216323</v>
      </c>
      <c r="M103" s="14">
        <v>0.3888</v>
      </c>
      <c r="O103" s="5">
        <f t="shared" si="9"/>
        <v>5516.3785063824</v>
      </c>
      <c r="Q103" s="16">
        <f t="shared" si="7"/>
        <v>8671.8378166176</v>
      </c>
      <c r="S103" s="16">
        <f t="shared" si="8"/>
        <v>35639.83</v>
      </c>
    </row>
    <row r="104" spans="1:19" ht="11.25">
      <c r="A104" s="4" t="s">
        <v>99</v>
      </c>
      <c r="C104" s="3" t="s">
        <v>229</v>
      </c>
      <c r="E104" s="6">
        <v>111698.69</v>
      </c>
      <c r="G104" s="19">
        <v>0.6019</v>
      </c>
      <c r="I104" s="20">
        <f t="shared" si="5"/>
        <v>67231.441511</v>
      </c>
      <c r="K104" s="5">
        <f t="shared" si="6"/>
        <v>44467.248489000005</v>
      </c>
      <c r="M104" s="14">
        <v>0.5309</v>
      </c>
      <c r="O104" s="5">
        <f t="shared" si="9"/>
        <v>23607.662222810104</v>
      </c>
      <c r="Q104" s="16">
        <f t="shared" si="7"/>
        <v>20859.5862661899</v>
      </c>
      <c r="S104" s="16">
        <f t="shared" si="8"/>
        <v>111698.69</v>
      </c>
    </row>
    <row r="105" spans="1:19" ht="11.25">
      <c r="A105" s="4" t="s">
        <v>100</v>
      </c>
      <c r="C105" s="3" t="s">
        <v>230</v>
      </c>
      <c r="E105" s="6">
        <v>11013</v>
      </c>
      <c r="G105" s="19">
        <v>0.6019</v>
      </c>
      <c r="I105" s="20">
        <f t="shared" si="5"/>
        <v>6628.7247</v>
      </c>
      <c r="K105" s="5">
        <f t="shared" si="6"/>
        <v>4384.2753</v>
      </c>
      <c r="M105" s="14">
        <v>0.255</v>
      </c>
      <c r="O105" s="5">
        <f t="shared" si="9"/>
        <v>1117.9902015</v>
      </c>
      <c r="Q105" s="16">
        <f t="shared" si="7"/>
        <v>3266.2850985000005</v>
      </c>
      <c r="S105" s="16">
        <f t="shared" si="8"/>
        <v>11013</v>
      </c>
    </row>
    <row r="106" spans="1:19" ht="11.25">
      <c r="A106" s="4" t="s">
        <v>101</v>
      </c>
      <c r="C106" s="3" t="s">
        <v>231</v>
      </c>
      <c r="E106" s="6">
        <v>30271.19</v>
      </c>
      <c r="G106" s="19">
        <v>0.6019</v>
      </c>
      <c r="I106" s="20">
        <f t="shared" si="5"/>
        <v>18220.229261</v>
      </c>
      <c r="K106" s="5">
        <f t="shared" si="6"/>
        <v>12050.960738999998</v>
      </c>
      <c r="M106" s="14">
        <v>0.2547</v>
      </c>
      <c r="O106" s="5">
        <f t="shared" si="9"/>
        <v>3069.3797002232996</v>
      </c>
      <c r="Q106" s="16">
        <f t="shared" si="7"/>
        <v>8981.581038776698</v>
      </c>
      <c r="S106" s="16">
        <f t="shared" si="8"/>
        <v>30271.19</v>
      </c>
    </row>
    <row r="107" spans="1:19" ht="11.25">
      <c r="A107" s="4" t="s">
        <v>102</v>
      </c>
      <c r="C107" s="3" t="s">
        <v>232</v>
      </c>
      <c r="E107" s="6"/>
      <c r="G107" s="19">
        <v>0.6019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177768.21</v>
      </c>
      <c r="G108" s="19">
        <v>0.6019</v>
      </c>
      <c r="I108" s="20">
        <f t="shared" si="5"/>
        <v>106998.68559899999</v>
      </c>
      <c r="K108" s="5">
        <f t="shared" si="6"/>
        <v>70769.524401</v>
      </c>
      <c r="M108" s="14">
        <v>0.3068</v>
      </c>
      <c r="O108" s="5">
        <f t="shared" si="9"/>
        <v>21712.090086226803</v>
      </c>
      <c r="Q108" s="16">
        <f t="shared" si="7"/>
        <v>49057.4343147732</v>
      </c>
      <c r="S108" s="16">
        <f t="shared" si="8"/>
        <v>177768.21</v>
      </c>
    </row>
    <row r="109" spans="1:19" ht="11.25">
      <c r="A109" s="4" t="s">
        <v>104</v>
      </c>
      <c r="C109" s="3" t="s">
        <v>234</v>
      </c>
      <c r="E109" s="6">
        <v>113071.01</v>
      </c>
      <c r="G109" s="19">
        <v>0.6019</v>
      </c>
      <c r="I109" s="20">
        <f t="shared" si="5"/>
        <v>68057.440919</v>
      </c>
      <c r="K109" s="5">
        <f t="shared" si="6"/>
        <v>45013.569080999994</v>
      </c>
      <c r="M109" s="14">
        <v>0.3715</v>
      </c>
      <c r="O109" s="5">
        <f t="shared" si="9"/>
        <v>16722.540913591496</v>
      </c>
      <c r="Q109" s="16">
        <f t="shared" si="7"/>
        <v>28291.028167408498</v>
      </c>
      <c r="S109" s="16">
        <f t="shared" si="8"/>
        <v>113071.01</v>
      </c>
    </row>
    <row r="110" spans="1:19" ht="11.25">
      <c r="A110" s="4" t="s">
        <v>105</v>
      </c>
      <c r="C110" s="3" t="s">
        <v>235</v>
      </c>
      <c r="E110" s="6"/>
      <c r="G110" s="19">
        <v>0.6019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19229.98</v>
      </c>
      <c r="G111" s="19">
        <v>0.6019</v>
      </c>
      <c r="I111" s="20">
        <f t="shared" si="5"/>
        <v>11574.524962</v>
      </c>
      <c r="K111" s="5">
        <f t="shared" si="6"/>
        <v>7655.455038</v>
      </c>
      <c r="M111" s="14">
        <v>0.2496</v>
      </c>
      <c r="O111" s="5">
        <f t="shared" si="9"/>
        <v>1910.8015774848</v>
      </c>
      <c r="Q111" s="16">
        <f t="shared" si="7"/>
        <v>5744.6534605152</v>
      </c>
      <c r="S111" s="16">
        <f t="shared" si="8"/>
        <v>19229.98</v>
      </c>
    </row>
    <row r="112" spans="1:19" ht="11.25">
      <c r="A112" s="4" t="s">
        <v>107</v>
      </c>
      <c r="C112" s="3" t="s">
        <v>237</v>
      </c>
      <c r="E112" s="6">
        <v>93471.79</v>
      </c>
      <c r="G112" s="19">
        <v>0.6019</v>
      </c>
      <c r="I112" s="20">
        <f t="shared" si="5"/>
        <v>56260.670400999996</v>
      </c>
      <c r="K112" s="5">
        <f t="shared" si="6"/>
        <v>37211.119599</v>
      </c>
      <c r="M112" s="14">
        <v>0.2223</v>
      </c>
      <c r="O112" s="5">
        <f t="shared" si="9"/>
        <v>8272.0318868577</v>
      </c>
      <c r="Q112" s="16">
        <f t="shared" si="7"/>
        <v>28939.087712142296</v>
      </c>
      <c r="S112" s="16">
        <f t="shared" si="8"/>
        <v>93471.79</v>
      </c>
    </row>
    <row r="113" spans="1:19" ht="11.25">
      <c r="A113" s="4" t="s">
        <v>108</v>
      </c>
      <c r="C113" s="3" t="s">
        <v>238</v>
      </c>
      <c r="E113" s="6">
        <v>30253.49</v>
      </c>
      <c r="G113" s="19">
        <v>0.6019</v>
      </c>
      <c r="I113" s="20">
        <f t="shared" si="5"/>
        <v>18209.575631</v>
      </c>
      <c r="K113" s="5">
        <f t="shared" si="6"/>
        <v>12043.914369000002</v>
      </c>
      <c r="M113" s="14">
        <v>0.371</v>
      </c>
      <c r="O113" s="5">
        <f t="shared" si="9"/>
        <v>4468.292230899001</v>
      </c>
      <c r="Q113" s="16">
        <f t="shared" si="7"/>
        <v>7575.622138101001</v>
      </c>
      <c r="S113" s="16">
        <f t="shared" si="8"/>
        <v>30253.49</v>
      </c>
    </row>
    <row r="114" spans="1:19" ht="11.25">
      <c r="A114" s="4" t="s">
        <v>110</v>
      </c>
      <c r="C114" s="3" t="s">
        <v>239</v>
      </c>
      <c r="E114" s="6">
        <v>89299.78</v>
      </c>
      <c r="G114" s="19">
        <v>0.6019</v>
      </c>
      <c r="I114" s="20">
        <f t="shared" si="5"/>
        <v>53749.537582</v>
      </c>
      <c r="K114" s="5">
        <f t="shared" si="6"/>
        <v>35550.242418</v>
      </c>
      <c r="M114" s="14">
        <v>0.3441</v>
      </c>
      <c r="O114" s="5">
        <f t="shared" si="9"/>
        <v>12232.838416033801</v>
      </c>
      <c r="Q114" s="16">
        <f t="shared" si="7"/>
        <v>23317.4040019662</v>
      </c>
      <c r="S114" s="16">
        <f t="shared" si="8"/>
        <v>89299.78</v>
      </c>
    </row>
    <row r="115" spans="1:19" ht="11.25">
      <c r="A115" s="4" t="s">
        <v>111</v>
      </c>
      <c r="C115" s="3" t="s">
        <v>240</v>
      </c>
      <c r="E115" s="6"/>
      <c r="G115" s="19">
        <v>0.6019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46022.32</v>
      </c>
      <c r="G116" s="19">
        <v>0.6019</v>
      </c>
      <c r="I116" s="20">
        <f t="shared" si="5"/>
        <v>27700.834408</v>
      </c>
      <c r="K116" s="5">
        <f t="shared" si="6"/>
        <v>18321.485592</v>
      </c>
      <c r="M116" s="14">
        <v>0.3223</v>
      </c>
      <c r="O116" s="5">
        <f t="shared" si="9"/>
        <v>5905.0148063015995</v>
      </c>
      <c r="Q116" s="16">
        <f t="shared" si="7"/>
        <v>12416.470785698402</v>
      </c>
      <c r="S116" s="16">
        <f t="shared" si="8"/>
        <v>46022.32</v>
      </c>
    </row>
    <row r="117" spans="1:19" ht="11.25">
      <c r="A117" s="4" t="s">
        <v>112</v>
      </c>
      <c r="C117" s="3" t="s">
        <v>241</v>
      </c>
      <c r="E117" s="6">
        <v>14447.71</v>
      </c>
      <c r="G117" s="19">
        <v>0.6019</v>
      </c>
      <c r="I117" s="20">
        <f t="shared" si="5"/>
        <v>8696.076648999999</v>
      </c>
      <c r="K117" s="5">
        <f t="shared" si="6"/>
        <v>5751.633351</v>
      </c>
      <c r="M117" s="14">
        <v>0.3808</v>
      </c>
      <c r="O117" s="5">
        <f t="shared" si="9"/>
        <v>2190.2219800608004</v>
      </c>
      <c r="Q117" s="16">
        <f t="shared" si="7"/>
        <v>3561.4113709392</v>
      </c>
      <c r="S117" s="16">
        <f t="shared" si="8"/>
        <v>14447.71</v>
      </c>
    </row>
    <row r="118" spans="1:19" ht="11.25">
      <c r="A118" s="4" t="s">
        <v>113</v>
      </c>
      <c r="C118" s="3" t="s">
        <v>242</v>
      </c>
      <c r="E118" s="6">
        <v>20496.26</v>
      </c>
      <c r="G118" s="19">
        <v>0.6019</v>
      </c>
      <c r="I118" s="20">
        <f t="shared" si="5"/>
        <v>12336.698894</v>
      </c>
      <c r="K118" s="5">
        <f t="shared" si="6"/>
        <v>8159.561105999999</v>
      </c>
      <c r="M118" s="14">
        <v>0.2667</v>
      </c>
      <c r="O118" s="5">
        <f t="shared" si="9"/>
        <v>2176.1549469702</v>
      </c>
      <c r="Q118" s="16">
        <f t="shared" si="7"/>
        <v>5983.406159029799</v>
      </c>
      <c r="S118" s="16">
        <f t="shared" si="8"/>
        <v>20496.26</v>
      </c>
    </row>
    <row r="119" spans="1:19" ht="11.25">
      <c r="A119" s="4" t="s">
        <v>114</v>
      </c>
      <c r="C119" s="3" t="s">
        <v>243</v>
      </c>
      <c r="E119" s="6"/>
      <c r="G119" s="19">
        <v>0.6019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166038.28</v>
      </c>
      <c r="G120" s="19">
        <v>0.6019</v>
      </c>
      <c r="I120" s="20">
        <f t="shared" si="5"/>
        <v>99938.440732</v>
      </c>
      <c r="K120" s="5">
        <f t="shared" si="6"/>
        <v>66099.839268</v>
      </c>
      <c r="M120" s="14">
        <v>0.2736</v>
      </c>
      <c r="O120" s="5">
        <f t="shared" si="9"/>
        <v>18084.9160237248</v>
      </c>
      <c r="Q120" s="16">
        <f t="shared" si="7"/>
        <v>48014.923244275196</v>
      </c>
      <c r="S120" s="16">
        <f t="shared" si="8"/>
        <v>166038.28</v>
      </c>
    </row>
    <row r="121" spans="1:19" ht="11.25">
      <c r="A121" s="4" t="s">
        <v>116</v>
      </c>
      <c r="C121" s="3" t="s">
        <v>245</v>
      </c>
      <c r="E121" s="6">
        <v>63811.88</v>
      </c>
      <c r="G121" s="19">
        <v>0.6019</v>
      </c>
      <c r="I121" s="20">
        <f t="shared" si="5"/>
        <v>38408.370572</v>
      </c>
      <c r="K121" s="5">
        <f t="shared" si="6"/>
        <v>25403.509427999998</v>
      </c>
      <c r="M121" s="14">
        <v>0.4168</v>
      </c>
      <c r="O121" s="5">
        <f t="shared" si="9"/>
        <v>10588.182729590399</v>
      </c>
      <c r="Q121" s="16">
        <f t="shared" si="7"/>
        <v>14815.326698409599</v>
      </c>
      <c r="S121" s="16">
        <f t="shared" si="8"/>
        <v>63811.88</v>
      </c>
    </row>
    <row r="122" spans="1:19" ht="11.25">
      <c r="A122" s="4" t="s">
        <v>117</v>
      </c>
      <c r="C122" s="3" t="s">
        <v>246</v>
      </c>
      <c r="E122" s="6"/>
      <c r="G122" s="19">
        <v>0.6019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0.6019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38503.93</v>
      </c>
      <c r="G124" s="19">
        <v>0.6019</v>
      </c>
      <c r="I124" s="20">
        <f t="shared" si="5"/>
        <v>23175.515467</v>
      </c>
      <c r="K124" s="5">
        <f t="shared" si="6"/>
        <v>15328.414533</v>
      </c>
      <c r="M124" s="14">
        <v>0.2773</v>
      </c>
      <c r="O124" s="5">
        <f t="shared" si="9"/>
        <v>4250.569350000899</v>
      </c>
      <c r="Q124" s="16">
        <f t="shared" si="7"/>
        <v>11077.845182999099</v>
      </c>
      <c r="S124" s="16">
        <f t="shared" si="8"/>
        <v>38503.93</v>
      </c>
    </row>
    <row r="125" spans="1:19" ht="11.25">
      <c r="A125" s="4" t="s">
        <v>120</v>
      </c>
      <c r="C125" s="3" t="s">
        <v>249</v>
      </c>
      <c r="E125" s="6">
        <v>476217.62</v>
      </c>
      <c r="G125" s="19">
        <v>0.6019</v>
      </c>
      <c r="I125" s="20">
        <f t="shared" si="5"/>
        <v>286635.385478</v>
      </c>
      <c r="K125" s="5">
        <f t="shared" si="6"/>
        <v>189582.234522</v>
      </c>
      <c r="M125" s="14">
        <v>0.2455</v>
      </c>
      <c r="O125" s="5">
        <f t="shared" si="9"/>
        <v>46542.438575151005</v>
      </c>
      <c r="Q125" s="16">
        <f t="shared" si="7"/>
        <v>143039.79594684902</v>
      </c>
      <c r="S125" s="16">
        <f t="shared" si="8"/>
        <v>476217.62</v>
      </c>
    </row>
    <row r="126" spans="1:19" ht="11.25">
      <c r="A126" s="9" t="s">
        <v>121</v>
      </c>
      <c r="B126" s="23"/>
      <c r="C126" s="23" t="s">
        <v>250</v>
      </c>
      <c r="D126" s="23"/>
      <c r="E126" s="2"/>
      <c r="F126" s="23"/>
      <c r="G126" s="19">
        <v>0.6019</v>
      </c>
      <c r="H126" s="23"/>
      <c r="I126" s="24">
        <f t="shared" si="5"/>
        <v>0</v>
      </c>
      <c r="J126" s="23"/>
      <c r="K126" s="25">
        <f t="shared" si="6"/>
        <v>0</v>
      </c>
      <c r="L126" s="23"/>
      <c r="M126" s="15">
        <v>0.3254</v>
      </c>
      <c r="N126" s="23"/>
      <c r="O126" s="25">
        <f t="shared" si="9"/>
        <v>0</v>
      </c>
      <c r="P126" s="23"/>
      <c r="Q126" s="26">
        <f t="shared" si="7"/>
        <v>0</v>
      </c>
      <c r="R126" s="23"/>
      <c r="S126" s="26">
        <f t="shared" si="8"/>
        <v>0</v>
      </c>
    </row>
    <row r="127" spans="1:19" ht="11.25">
      <c r="A127" s="9" t="s">
        <v>122</v>
      </c>
      <c r="B127" s="23"/>
      <c r="C127" s="23" t="s">
        <v>251</v>
      </c>
      <c r="D127" s="23"/>
      <c r="E127" s="2">
        <v>89029.79</v>
      </c>
      <c r="F127" s="23"/>
      <c r="G127" s="19">
        <v>0.6019</v>
      </c>
      <c r="H127" s="23"/>
      <c r="I127" s="24">
        <f t="shared" si="5"/>
        <v>53587.030601</v>
      </c>
      <c r="J127" s="23"/>
      <c r="K127" s="25">
        <f t="shared" si="6"/>
        <v>35442.759398999995</v>
      </c>
      <c r="L127" s="23"/>
      <c r="M127" s="15">
        <v>0.3535</v>
      </c>
      <c r="N127" s="23"/>
      <c r="O127" s="25">
        <f t="shared" si="9"/>
        <v>12529.015447546497</v>
      </c>
      <c r="P127" s="23"/>
      <c r="Q127" s="26">
        <f t="shared" si="7"/>
        <v>22913.7439514535</v>
      </c>
      <c r="R127" s="23"/>
      <c r="S127" s="26">
        <f t="shared" si="8"/>
        <v>89029.79000000001</v>
      </c>
    </row>
    <row r="128" spans="1:19" ht="11.25">
      <c r="A128" s="9" t="s">
        <v>123</v>
      </c>
      <c r="B128" s="23"/>
      <c r="C128" s="23" t="s">
        <v>252</v>
      </c>
      <c r="D128" s="23"/>
      <c r="E128" s="2">
        <v>2104.88</v>
      </c>
      <c r="F128" s="23"/>
      <c r="G128" s="19">
        <v>0.6019</v>
      </c>
      <c r="H128" s="23"/>
      <c r="I128" s="24">
        <f t="shared" si="5"/>
        <v>1266.9272720000001</v>
      </c>
      <c r="J128" s="23"/>
      <c r="K128" s="25">
        <f t="shared" si="6"/>
        <v>837.952728</v>
      </c>
      <c r="L128" s="23"/>
      <c r="M128" s="15">
        <v>0.2787</v>
      </c>
      <c r="N128" s="23"/>
      <c r="O128" s="25">
        <f t="shared" si="9"/>
        <v>233.5374252936</v>
      </c>
      <c r="P128" s="23"/>
      <c r="Q128" s="26">
        <f t="shared" si="7"/>
        <v>604.4153027064</v>
      </c>
      <c r="R128" s="23"/>
      <c r="S128" s="26">
        <f t="shared" si="8"/>
        <v>2104.88</v>
      </c>
    </row>
    <row r="129" spans="1:19" ht="11.25">
      <c r="A129" s="4" t="s">
        <v>124</v>
      </c>
      <c r="C129" s="3" t="s">
        <v>253</v>
      </c>
      <c r="E129" s="6">
        <v>170991.61</v>
      </c>
      <c r="G129" s="19">
        <v>0.6019</v>
      </c>
      <c r="I129" s="20">
        <f t="shared" si="5"/>
        <v>102919.85005899999</v>
      </c>
      <c r="K129" s="5">
        <f t="shared" si="6"/>
        <v>68071.759941</v>
      </c>
      <c r="M129" s="14">
        <v>0.2605</v>
      </c>
      <c r="O129" s="5">
        <f t="shared" si="9"/>
        <v>17732.693464630498</v>
      </c>
      <c r="Q129" s="16">
        <f t="shared" si="7"/>
        <v>50339.066476369495</v>
      </c>
      <c r="S129" s="16">
        <f t="shared" si="8"/>
        <v>170991.61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0.6019</v>
      </c>
      <c r="I130" s="20">
        <f t="shared" si="5"/>
        <v>196.52035</v>
      </c>
      <c r="K130" s="5">
        <f t="shared" si="6"/>
        <v>129.97965</v>
      </c>
      <c r="M130" s="14">
        <v>0.2035</v>
      </c>
      <c r="O130" s="5">
        <f t="shared" si="9"/>
        <v>26.450858774999997</v>
      </c>
      <c r="Q130" s="16">
        <f t="shared" si="7"/>
        <v>103.52879122499999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435766.48</v>
      </c>
      <c r="G131" s="19">
        <v>0.6019</v>
      </c>
      <c r="I131" s="20">
        <f t="shared" si="5"/>
        <v>262287.844312</v>
      </c>
      <c r="K131" s="5">
        <f t="shared" si="6"/>
        <v>173478.635688</v>
      </c>
      <c r="M131" s="14">
        <v>0.3691</v>
      </c>
      <c r="O131" s="5">
        <f t="shared" si="9"/>
        <v>64030.9644324408</v>
      </c>
      <c r="Q131" s="16">
        <f t="shared" si="7"/>
        <v>109447.67125555921</v>
      </c>
      <c r="S131" s="16">
        <f t="shared" si="8"/>
        <v>435766.48</v>
      </c>
    </row>
    <row r="132" spans="1:19" ht="11.25">
      <c r="A132" s="4" t="s">
        <v>127</v>
      </c>
      <c r="C132" s="3" t="s">
        <v>256</v>
      </c>
      <c r="E132" s="6">
        <v>234689.04</v>
      </c>
      <c r="G132" s="19">
        <v>0.6019</v>
      </c>
      <c r="I132" s="20">
        <f t="shared" si="5"/>
        <v>141259.33317600001</v>
      </c>
      <c r="K132" s="5">
        <f t="shared" si="6"/>
        <v>93429.706824</v>
      </c>
      <c r="M132" s="14">
        <v>0.3072</v>
      </c>
      <c r="O132" s="5">
        <f t="shared" si="9"/>
        <v>28701.605936332795</v>
      </c>
      <c r="Q132" s="16">
        <f t="shared" si="7"/>
        <v>64728.1008876672</v>
      </c>
      <c r="S132" s="16">
        <f t="shared" si="8"/>
        <v>234689.04000000004</v>
      </c>
    </row>
    <row r="133" spans="1:19" ht="11.25">
      <c r="A133" s="4" t="s">
        <v>128</v>
      </c>
      <c r="C133" s="3" t="s">
        <v>257</v>
      </c>
      <c r="E133" s="6">
        <v>83819.57</v>
      </c>
      <c r="G133" s="19">
        <v>0.6019</v>
      </c>
      <c r="I133" s="20">
        <f t="shared" si="5"/>
        <v>50450.999183</v>
      </c>
      <c r="K133" s="5">
        <f t="shared" si="6"/>
        <v>33368.57081700001</v>
      </c>
      <c r="M133" s="14">
        <v>0.3513</v>
      </c>
      <c r="O133" s="5">
        <f t="shared" si="9"/>
        <v>11722.378928012102</v>
      </c>
      <c r="Q133" s="16">
        <f t="shared" si="7"/>
        <v>21646.191888987905</v>
      </c>
      <c r="S133" s="16">
        <f t="shared" si="8"/>
        <v>83819.57</v>
      </c>
    </row>
    <row r="134" spans="1:19" ht="11.25">
      <c r="A134" s="4" t="s">
        <v>129</v>
      </c>
      <c r="C134" s="3" t="s">
        <v>258</v>
      </c>
      <c r="E134" s="6">
        <v>34964.76</v>
      </c>
      <c r="G134" s="19">
        <v>0.6019</v>
      </c>
      <c r="I134" s="20">
        <f t="shared" si="5"/>
        <v>21045.289044</v>
      </c>
      <c r="K134" s="5">
        <f t="shared" si="6"/>
        <v>13919.470956000001</v>
      </c>
      <c r="M134" s="14">
        <v>0.2699</v>
      </c>
      <c r="O134" s="5">
        <f t="shared" si="9"/>
        <v>3756.8652110243997</v>
      </c>
      <c r="Q134" s="16">
        <f t="shared" si="7"/>
        <v>10162.6057449756</v>
      </c>
      <c r="S134" s="16">
        <f t="shared" si="8"/>
        <v>34964.76</v>
      </c>
    </row>
    <row r="135" spans="1:19" ht="11.25">
      <c r="A135" s="4" t="s">
        <v>130</v>
      </c>
      <c r="C135" s="3" t="s">
        <v>259</v>
      </c>
      <c r="E135" s="6">
        <v>13963.63</v>
      </c>
      <c r="G135" s="19">
        <v>0.6019</v>
      </c>
      <c r="I135" s="20">
        <f t="shared" si="5"/>
        <v>8404.708896999999</v>
      </c>
      <c r="K135" s="5">
        <f t="shared" si="6"/>
        <v>5558.921103000001</v>
      </c>
      <c r="M135" s="14">
        <v>0.2432</v>
      </c>
      <c r="O135" s="5">
        <f t="shared" si="9"/>
        <v>1351.9296122496</v>
      </c>
      <c r="Q135" s="16">
        <f t="shared" si="7"/>
        <v>4206.991490750401</v>
      </c>
      <c r="S135" s="16">
        <f t="shared" si="8"/>
        <v>13963.63</v>
      </c>
    </row>
    <row r="136" spans="1:19" ht="11.25">
      <c r="A136" s="4" t="s">
        <v>131</v>
      </c>
      <c r="C136" s="3" t="s">
        <v>260</v>
      </c>
      <c r="E136" s="6">
        <v>430207.41</v>
      </c>
      <c r="G136" s="19">
        <v>0.6019</v>
      </c>
      <c r="I136" s="20">
        <f t="shared" si="5"/>
        <v>258941.840079</v>
      </c>
      <c r="K136" s="5">
        <f>E136-I136</f>
        <v>171265.569921</v>
      </c>
      <c r="M136" s="14">
        <v>0.3569</v>
      </c>
      <c r="O136" s="5">
        <f>K136*M136</f>
        <v>61124.68190480489</v>
      </c>
      <c r="Q136" s="16">
        <f>K136-O136</f>
        <v>110140.8880161951</v>
      </c>
      <c r="S136" s="16">
        <f>I136+O136+Q136</f>
        <v>430207.41</v>
      </c>
    </row>
    <row r="137" spans="1:19" ht="11.25">
      <c r="A137" s="4" t="s">
        <v>132</v>
      </c>
      <c r="C137" s="3" t="s">
        <v>261</v>
      </c>
      <c r="E137" s="6">
        <v>-5824.95</v>
      </c>
      <c r="G137" s="19">
        <v>0.6019</v>
      </c>
      <c r="I137" s="20">
        <f t="shared" si="5"/>
        <v>-3506.037405</v>
      </c>
      <c r="K137" s="5">
        <f>E137-I137</f>
        <v>-2318.912595</v>
      </c>
      <c r="M137" s="14">
        <v>0.3843</v>
      </c>
      <c r="O137" s="5">
        <f>K137*M137</f>
        <v>-891.1581102584998</v>
      </c>
      <c r="Q137" s="16">
        <f>K137-O137</f>
        <v>-1427.7544847415</v>
      </c>
      <c r="S137" s="16">
        <f>I137+O137+Q137</f>
        <v>-5824.95</v>
      </c>
    </row>
    <row r="138" spans="1:19" ht="11.25">
      <c r="A138" s="4" t="s">
        <v>133</v>
      </c>
      <c r="C138" s="3" t="s">
        <v>262</v>
      </c>
      <c r="E138" s="6">
        <v>41477.85</v>
      </c>
      <c r="G138" s="19">
        <v>0.6019</v>
      </c>
      <c r="I138" s="20">
        <f>E138*G138</f>
        <v>24965.517915</v>
      </c>
      <c r="K138" s="5">
        <f>E138-I138</f>
        <v>16512.332085</v>
      </c>
      <c r="M138" s="14">
        <v>0.4553</v>
      </c>
      <c r="O138" s="5">
        <f>K138*M138</f>
        <v>7518.064798300499</v>
      </c>
      <c r="Q138" s="16">
        <f>K138-O138</f>
        <v>8994.267286699498</v>
      </c>
      <c r="S138" s="16">
        <f>I138+O138+Q138</f>
        <v>41477.85</v>
      </c>
    </row>
    <row r="139" spans="1:19" ht="11.25">
      <c r="A139" s="4" t="s">
        <v>134</v>
      </c>
      <c r="C139" s="3" t="s">
        <v>263</v>
      </c>
      <c r="E139" s="6">
        <v>56770.84</v>
      </c>
      <c r="G139" s="19">
        <v>0.6019</v>
      </c>
      <c r="I139" s="20">
        <f>E139*G139</f>
        <v>34170.368596</v>
      </c>
      <c r="K139" s="5">
        <f>E139-I139</f>
        <v>22600.471403999996</v>
      </c>
      <c r="M139" s="14">
        <v>0.4587</v>
      </c>
      <c r="O139" s="5">
        <f>K139*M139</f>
        <v>10366.836233014797</v>
      </c>
      <c r="Q139" s="16">
        <f>K139-O139</f>
        <v>12233.635170985199</v>
      </c>
      <c r="S139" s="16">
        <f>I139+O139+Q139</f>
        <v>56770.84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7961051.330000001</v>
      </c>
      <c r="G143" s="6"/>
      <c r="I143" s="18">
        <f>SUM(I9:I142)</f>
        <v>4791756.795527001</v>
      </c>
      <c r="K143" s="5">
        <f>SUM(K9:K142)</f>
        <v>3169294.534473001</v>
      </c>
      <c r="O143" s="5">
        <f>SUM(O9:O142)</f>
        <v>1086438.5724531885</v>
      </c>
      <c r="Q143" s="16">
        <f>K143-O143</f>
        <v>2082855.9620198125</v>
      </c>
      <c r="S143" s="16">
        <f>SUM(S9:S142)</f>
        <v>7961051.330000001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134" sqref="C13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304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0.3981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32" t="s">
        <v>3</v>
      </c>
      <c r="B9" s="33"/>
      <c r="C9" s="33" t="s">
        <v>4</v>
      </c>
      <c r="D9" s="3" t="s">
        <v>314</v>
      </c>
      <c r="E9" s="6">
        <f>38505.72</f>
        <v>38505.72</v>
      </c>
      <c r="G9" s="19">
        <v>0.6019</v>
      </c>
      <c r="I9" s="20">
        <f aca="true" t="shared" si="0" ref="I9:I72">E9*G9</f>
        <v>23176.592868</v>
      </c>
      <c r="K9" s="5">
        <f aca="true" t="shared" si="1" ref="K9:K40">E9-I9</f>
        <v>15329.127132000001</v>
      </c>
      <c r="M9" s="14">
        <v>0.2332</v>
      </c>
      <c r="O9" s="5">
        <f>K9*M9</f>
        <v>3574.7524471824004</v>
      </c>
      <c r="Q9" s="16">
        <f>K9-O9</f>
        <v>11754.374684817602</v>
      </c>
      <c r="S9" s="16">
        <f>I9+O9+Q9</f>
        <v>38505.72</v>
      </c>
    </row>
    <row r="10" spans="1:19" ht="11.25">
      <c r="A10" s="32" t="s">
        <v>5</v>
      </c>
      <c r="B10" s="33"/>
      <c r="C10" s="33" t="s">
        <v>135</v>
      </c>
      <c r="E10" s="6">
        <f>32112.44+9522.92</f>
        <v>41635.36</v>
      </c>
      <c r="G10" s="19">
        <v>0.6019</v>
      </c>
      <c r="I10" s="20">
        <f t="shared" si="0"/>
        <v>25060.323184</v>
      </c>
      <c r="K10" s="5">
        <f t="shared" si="1"/>
        <v>16575.036816</v>
      </c>
      <c r="M10" s="14">
        <v>0.4474</v>
      </c>
      <c r="O10" s="5">
        <f>K10*M10</f>
        <v>7415.6714714784</v>
      </c>
      <c r="Q10" s="16">
        <f aca="true" t="shared" si="2" ref="Q10:Q73">K10-O10</f>
        <v>9159.3653445216</v>
      </c>
      <c r="S10" s="16">
        <f aca="true" t="shared" si="3" ref="S10:S73">I10+O10+Q10</f>
        <v>41635.36</v>
      </c>
    </row>
    <row r="11" spans="1:19" ht="11.25">
      <c r="A11" s="32" t="s">
        <v>6</v>
      </c>
      <c r="B11" s="33"/>
      <c r="C11" s="33" t="s">
        <v>136</v>
      </c>
      <c r="E11" s="6">
        <v>-6903.82</v>
      </c>
      <c r="G11" s="19">
        <v>0.6019</v>
      </c>
      <c r="I11" s="20">
        <f t="shared" si="0"/>
        <v>-4155.409258</v>
      </c>
      <c r="K11" s="5">
        <f t="shared" si="1"/>
        <v>-2748.410742</v>
      </c>
      <c r="M11" s="14">
        <v>0.1924</v>
      </c>
      <c r="O11" s="5">
        <f aca="true" t="shared" si="4" ref="O11:O74">K11*M11</f>
        <v>-528.7942267607999</v>
      </c>
      <c r="Q11" s="16">
        <f t="shared" si="2"/>
        <v>-2219.6165152392</v>
      </c>
      <c r="S11" s="16">
        <f t="shared" si="3"/>
        <v>-6903.82</v>
      </c>
    </row>
    <row r="12" spans="1:19" ht="11.25">
      <c r="A12" s="32" t="s">
        <v>7</v>
      </c>
      <c r="B12" s="33"/>
      <c r="C12" s="33" t="s">
        <v>137</v>
      </c>
      <c r="E12" s="6">
        <v>30434.87</v>
      </c>
      <c r="G12" s="19">
        <v>0.6019</v>
      </c>
      <c r="I12" s="20">
        <f t="shared" si="0"/>
        <v>18318.748252999998</v>
      </c>
      <c r="K12" s="5">
        <f t="shared" si="1"/>
        <v>12116.121747000001</v>
      </c>
      <c r="M12" s="14">
        <v>0.3268</v>
      </c>
      <c r="O12" s="5">
        <f t="shared" si="4"/>
        <v>3959.5485869196</v>
      </c>
      <c r="Q12" s="16">
        <f t="shared" si="2"/>
        <v>8156.573160080401</v>
      </c>
      <c r="S12" s="16">
        <f t="shared" si="3"/>
        <v>30434.869999999995</v>
      </c>
    </row>
    <row r="13" spans="1:19" ht="11.25">
      <c r="A13" s="32" t="s">
        <v>8</v>
      </c>
      <c r="B13" s="33"/>
      <c r="C13" s="33" t="s">
        <v>138</v>
      </c>
      <c r="E13" s="6">
        <v>19315.24</v>
      </c>
      <c r="G13" s="19">
        <v>0.6019</v>
      </c>
      <c r="I13" s="20">
        <f t="shared" si="0"/>
        <v>11625.842956</v>
      </c>
      <c r="K13" s="5">
        <f t="shared" si="1"/>
        <v>7689.397044000001</v>
      </c>
      <c r="M13" s="14">
        <v>0.2722</v>
      </c>
      <c r="O13" s="5">
        <f t="shared" si="4"/>
        <v>2093.0538753768</v>
      </c>
      <c r="Q13" s="16">
        <f t="shared" si="2"/>
        <v>5596.343168623202</v>
      </c>
      <c r="S13" s="16">
        <f t="shared" si="3"/>
        <v>19315.24</v>
      </c>
    </row>
    <row r="14" spans="1:19" ht="11.25">
      <c r="A14" s="32" t="s">
        <v>9</v>
      </c>
      <c r="B14" s="33"/>
      <c r="C14" s="33" t="s">
        <v>139</v>
      </c>
      <c r="E14" s="6">
        <v>0</v>
      </c>
      <c r="G14" s="19">
        <v>0.6019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32" t="s">
        <v>10</v>
      </c>
      <c r="B15" s="33"/>
      <c r="C15" s="33" t="s">
        <v>140</v>
      </c>
      <c r="E15" s="6">
        <f>62056.63+2285.5</f>
        <v>64342.13</v>
      </c>
      <c r="G15" s="19">
        <v>0.6019</v>
      </c>
      <c r="I15" s="20">
        <f t="shared" si="0"/>
        <v>38727.528047</v>
      </c>
      <c r="K15" s="5">
        <f t="shared" si="1"/>
        <v>25614.601952999998</v>
      </c>
      <c r="M15" s="14">
        <v>0.4602</v>
      </c>
      <c r="O15" s="5">
        <f t="shared" si="4"/>
        <v>11787.839818770599</v>
      </c>
      <c r="Q15" s="16">
        <f t="shared" si="2"/>
        <v>13826.762134229399</v>
      </c>
      <c r="S15" s="16">
        <f t="shared" si="3"/>
        <v>64342.13</v>
      </c>
    </row>
    <row r="16" spans="1:19" ht="11.25">
      <c r="A16" s="32" t="s">
        <v>11</v>
      </c>
      <c r="B16" s="33"/>
      <c r="C16" s="33" t="s">
        <v>141</v>
      </c>
      <c r="E16" s="6">
        <v>24578.26</v>
      </c>
      <c r="G16" s="19">
        <v>0.6019</v>
      </c>
      <c r="I16" s="20">
        <f t="shared" si="0"/>
        <v>14793.654693999999</v>
      </c>
      <c r="K16" s="5">
        <f t="shared" si="1"/>
        <v>9784.605306</v>
      </c>
      <c r="M16" s="14">
        <v>0.3302</v>
      </c>
      <c r="O16" s="5">
        <f t="shared" si="4"/>
        <v>3230.8766720412</v>
      </c>
      <c r="Q16" s="16">
        <f t="shared" si="2"/>
        <v>6553.728633958799</v>
      </c>
      <c r="S16" s="16">
        <f t="shared" si="3"/>
        <v>24578.26</v>
      </c>
    </row>
    <row r="17" spans="1:19" ht="11.25">
      <c r="A17" s="32" t="s">
        <v>12</v>
      </c>
      <c r="B17" s="33"/>
      <c r="C17" s="33" t="s">
        <v>142</v>
      </c>
      <c r="E17" s="6">
        <v>0</v>
      </c>
      <c r="G17" s="19">
        <v>0.6019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32" t="s">
        <v>13</v>
      </c>
      <c r="B18" s="33"/>
      <c r="C18" s="33" t="s">
        <v>143</v>
      </c>
      <c r="E18" s="6">
        <v>18058.7</v>
      </c>
      <c r="G18" s="19">
        <v>0.6019</v>
      </c>
      <c r="I18" s="20">
        <f t="shared" si="0"/>
        <v>10869.53153</v>
      </c>
      <c r="K18" s="5">
        <f t="shared" si="1"/>
        <v>7189.1684700000005</v>
      </c>
      <c r="M18" s="14">
        <v>0.336</v>
      </c>
      <c r="O18" s="5">
        <f t="shared" si="4"/>
        <v>2415.5606059200004</v>
      </c>
      <c r="Q18" s="16">
        <f t="shared" si="2"/>
        <v>4773.607864080001</v>
      </c>
      <c r="S18" s="16">
        <f t="shared" si="3"/>
        <v>18058.7</v>
      </c>
    </row>
    <row r="19" spans="1:19" ht="11.25">
      <c r="A19" s="32" t="s">
        <v>14</v>
      </c>
      <c r="B19" s="33"/>
      <c r="C19" s="33" t="s">
        <v>144</v>
      </c>
      <c r="E19" s="6">
        <v>0</v>
      </c>
      <c r="G19" s="19">
        <v>0.6019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32" t="s">
        <v>15</v>
      </c>
      <c r="B20" s="33"/>
      <c r="C20" s="33" t="s">
        <v>145</v>
      </c>
      <c r="E20" s="6">
        <v>16411.24</v>
      </c>
      <c r="G20" s="19">
        <v>0.6019</v>
      </c>
      <c r="I20" s="20">
        <f t="shared" si="0"/>
        <v>9877.925356000002</v>
      </c>
      <c r="K20" s="5">
        <f t="shared" si="1"/>
        <v>6533.314644</v>
      </c>
      <c r="M20" s="14">
        <v>0.3602</v>
      </c>
      <c r="O20" s="5">
        <f t="shared" si="4"/>
        <v>2353.2999347688</v>
      </c>
      <c r="Q20" s="16">
        <f t="shared" si="2"/>
        <v>4180.0147092312</v>
      </c>
      <c r="S20" s="16">
        <f t="shared" si="3"/>
        <v>16411.24</v>
      </c>
    </row>
    <row r="21" spans="1:19" ht="11.25">
      <c r="A21" s="32" t="s">
        <v>16</v>
      </c>
      <c r="B21" s="33"/>
      <c r="C21" s="33" t="s">
        <v>146</v>
      </c>
      <c r="E21" s="6">
        <v>8339.44</v>
      </c>
      <c r="G21" s="19">
        <v>0.6019</v>
      </c>
      <c r="I21" s="20">
        <f t="shared" si="0"/>
        <v>5019.508936</v>
      </c>
      <c r="K21" s="5">
        <f t="shared" si="1"/>
        <v>3319.9310640000003</v>
      </c>
      <c r="M21" s="14">
        <v>0.2439</v>
      </c>
      <c r="O21" s="5">
        <f t="shared" si="4"/>
        <v>809.7311865096001</v>
      </c>
      <c r="Q21" s="16">
        <f t="shared" si="2"/>
        <v>2510.1998774904005</v>
      </c>
      <c r="S21" s="16">
        <f t="shared" si="3"/>
        <v>8339.44</v>
      </c>
    </row>
    <row r="22" spans="1:19" ht="11.25">
      <c r="A22" s="32" t="s">
        <v>17</v>
      </c>
      <c r="B22" s="33"/>
      <c r="C22" s="33" t="s">
        <v>147</v>
      </c>
      <c r="E22" s="6">
        <v>-1623.74</v>
      </c>
      <c r="G22" s="19">
        <v>0.6019</v>
      </c>
      <c r="I22" s="20">
        <f t="shared" si="0"/>
        <v>-977.329106</v>
      </c>
      <c r="K22" s="5">
        <f t="shared" si="1"/>
        <v>-646.410894</v>
      </c>
      <c r="M22" s="14">
        <v>0.3156</v>
      </c>
      <c r="O22" s="5">
        <f t="shared" si="4"/>
        <v>-204.00727814639998</v>
      </c>
      <c r="Q22" s="16">
        <f t="shared" si="2"/>
        <v>-442.4036158536</v>
      </c>
      <c r="S22" s="16">
        <f t="shared" si="3"/>
        <v>-1623.74</v>
      </c>
    </row>
    <row r="23" spans="1:19" ht="11.25">
      <c r="A23" s="32" t="s">
        <v>18</v>
      </c>
      <c r="B23" s="33"/>
      <c r="C23" s="33" t="s">
        <v>148</v>
      </c>
      <c r="E23" s="6">
        <v>8463.2</v>
      </c>
      <c r="G23" s="19">
        <v>0.6019</v>
      </c>
      <c r="I23" s="20">
        <f t="shared" si="0"/>
        <v>5094.000080000001</v>
      </c>
      <c r="K23" s="5">
        <f t="shared" si="1"/>
        <v>3369.19992</v>
      </c>
      <c r="M23" s="14">
        <v>0.2023</v>
      </c>
      <c r="O23" s="5">
        <f t="shared" si="4"/>
        <v>681.589143816</v>
      </c>
      <c r="Q23" s="16">
        <f t="shared" si="2"/>
        <v>2687.610776184</v>
      </c>
      <c r="S23" s="16">
        <f t="shared" si="3"/>
        <v>8463.2</v>
      </c>
    </row>
    <row r="24" spans="1:19" ht="11.25">
      <c r="A24" s="32" t="s">
        <v>19</v>
      </c>
      <c r="B24" s="33"/>
      <c r="C24" s="33" t="s">
        <v>149</v>
      </c>
      <c r="E24" s="6">
        <v>1807.58</v>
      </c>
      <c r="G24" s="19">
        <v>0.6019</v>
      </c>
      <c r="I24" s="20">
        <f t="shared" si="0"/>
        <v>1087.9824019999999</v>
      </c>
      <c r="K24" s="5">
        <f t="shared" si="1"/>
        <v>719.5975980000001</v>
      </c>
      <c r="M24" s="14">
        <v>0.3107</v>
      </c>
      <c r="O24" s="5">
        <f t="shared" si="4"/>
        <v>223.5789736986</v>
      </c>
      <c r="Q24" s="16">
        <f t="shared" si="2"/>
        <v>496.01862430140005</v>
      </c>
      <c r="S24" s="16">
        <f t="shared" si="3"/>
        <v>1807.58</v>
      </c>
    </row>
    <row r="25" spans="1:19" ht="11.25">
      <c r="A25" s="32" t="s">
        <v>20</v>
      </c>
      <c r="B25" s="33"/>
      <c r="C25" s="33" t="s">
        <v>150</v>
      </c>
      <c r="E25" s="6">
        <v>16088.22</v>
      </c>
      <c r="G25" s="19">
        <v>0.6019</v>
      </c>
      <c r="I25" s="20">
        <f t="shared" si="0"/>
        <v>9683.499618</v>
      </c>
      <c r="K25" s="5">
        <f t="shared" si="1"/>
        <v>6404.7203819999995</v>
      </c>
      <c r="M25" s="14">
        <v>0.3308</v>
      </c>
      <c r="O25" s="5">
        <f t="shared" si="4"/>
        <v>2118.6815023656</v>
      </c>
      <c r="Q25" s="16">
        <f t="shared" si="2"/>
        <v>4286.0388796344</v>
      </c>
      <c r="S25" s="16">
        <f t="shared" si="3"/>
        <v>16088.22</v>
      </c>
    </row>
    <row r="26" spans="1:19" ht="11.25">
      <c r="A26" s="32" t="s">
        <v>21</v>
      </c>
      <c r="B26" s="33"/>
      <c r="C26" s="33" t="s">
        <v>151</v>
      </c>
      <c r="E26" s="6">
        <v>12835.24</v>
      </c>
      <c r="G26" s="19">
        <v>0.6019</v>
      </c>
      <c r="I26" s="20">
        <f t="shared" si="0"/>
        <v>7725.530956</v>
      </c>
      <c r="K26" s="5">
        <f t="shared" si="1"/>
        <v>5109.709044</v>
      </c>
      <c r="M26" s="14">
        <v>0.291</v>
      </c>
      <c r="O26" s="5">
        <f t="shared" si="4"/>
        <v>1486.925331804</v>
      </c>
      <c r="Q26" s="16">
        <f t="shared" si="2"/>
        <v>3622.783712196</v>
      </c>
      <c r="S26" s="16">
        <f t="shared" si="3"/>
        <v>12835.24</v>
      </c>
    </row>
    <row r="27" spans="1:19" ht="11.25">
      <c r="A27" s="32" t="s">
        <v>22</v>
      </c>
      <c r="B27" s="33"/>
      <c r="C27" s="33" t="s">
        <v>152</v>
      </c>
      <c r="E27" s="6">
        <v>1925.41</v>
      </c>
      <c r="G27" s="19">
        <v>0.6019</v>
      </c>
      <c r="I27" s="20">
        <f t="shared" si="0"/>
        <v>1158.904279</v>
      </c>
      <c r="K27" s="5">
        <f t="shared" si="1"/>
        <v>766.505721</v>
      </c>
      <c r="M27" s="14">
        <v>0.3131</v>
      </c>
      <c r="O27" s="5">
        <f t="shared" si="4"/>
        <v>239.99294124509998</v>
      </c>
      <c r="Q27" s="16">
        <f t="shared" si="2"/>
        <v>526.5127797549001</v>
      </c>
      <c r="S27" s="16">
        <f t="shared" si="3"/>
        <v>1925.41</v>
      </c>
    </row>
    <row r="28" spans="1:19" ht="11.25">
      <c r="A28" s="32" t="s">
        <v>23</v>
      </c>
      <c r="B28" s="33"/>
      <c r="C28" s="33" t="s">
        <v>153</v>
      </c>
      <c r="E28" s="6">
        <v>6480</v>
      </c>
      <c r="G28" s="19">
        <v>0.6019</v>
      </c>
      <c r="I28" s="20">
        <f t="shared" si="0"/>
        <v>3900.312</v>
      </c>
      <c r="K28" s="5">
        <f t="shared" si="1"/>
        <v>2579.688</v>
      </c>
      <c r="M28" s="14">
        <v>0.2204</v>
      </c>
      <c r="O28" s="5">
        <f t="shared" si="4"/>
        <v>568.5632352</v>
      </c>
      <c r="Q28" s="16">
        <f t="shared" si="2"/>
        <v>2011.1247648</v>
      </c>
      <c r="S28" s="16">
        <f t="shared" si="3"/>
        <v>6480</v>
      </c>
    </row>
    <row r="29" spans="1:19" ht="11.25">
      <c r="A29" s="32" t="s">
        <v>24</v>
      </c>
      <c r="B29" s="33"/>
      <c r="C29" s="33" t="s">
        <v>154</v>
      </c>
      <c r="E29" s="6">
        <v>44286.53</v>
      </c>
      <c r="G29" s="19">
        <v>0.6019</v>
      </c>
      <c r="I29" s="20">
        <f t="shared" si="0"/>
        <v>26656.062406999998</v>
      </c>
      <c r="K29" s="5">
        <f t="shared" si="1"/>
        <v>17630.467593</v>
      </c>
      <c r="M29" s="14">
        <v>0.3853</v>
      </c>
      <c r="O29" s="5">
        <f t="shared" si="4"/>
        <v>6793.0191635829</v>
      </c>
      <c r="Q29" s="16">
        <f t="shared" si="2"/>
        <v>10837.448429417102</v>
      </c>
      <c r="S29" s="16">
        <f t="shared" si="3"/>
        <v>44286.53</v>
      </c>
    </row>
    <row r="30" spans="1:19" ht="11.25">
      <c r="A30" s="32" t="s">
        <v>25</v>
      </c>
      <c r="B30" s="33"/>
      <c r="C30" s="33" t="s">
        <v>155</v>
      </c>
      <c r="E30" s="6">
        <v>10147.5</v>
      </c>
      <c r="G30" s="19">
        <v>0.6019</v>
      </c>
      <c r="I30" s="20">
        <f t="shared" si="0"/>
        <v>6107.78025</v>
      </c>
      <c r="K30" s="5">
        <f t="shared" si="1"/>
        <v>4039.71975</v>
      </c>
      <c r="M30" s="14">
        <v>0.4797</v>
      </c>
      <c r="O30" s="5">
        <f t="shared" si="4"/>
        <v>1937.8535640750001</v>
      </c>
      <c r="Q30" s="16">
        <f t="shared" si="2"/>
        <v>2101.866185925</v>
      </c>
      <c r="S30" s="16">
        <f t="shared" si="3"/>
        <v>10147.5</v>
      </c>
    </row>
    <row r="31" spans="1:19" ht="11.25">
      <c r="A31" s="32" t="s">
        <v>26</v>
      </c>
      <c r="B31" s="33"/>
      <c r="C31" s="33" t="s">
        <v>156</v>
      </c>
      <c r="E31" s="6">
        <v>0</v>
      </c>
      <c r="G31" s="19">
        <v>0.6019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32" t="s">
        <v>27</v>
      </c>
      <c r="B32" s="33"/>
      <c r="C32" s="33" t="s">
        <v>157</v>
      </c>
      <c r="E32" s="6">
        <v>43319.75</v>
      </c>
      <c r="G32" s="19">
        <v>0.6019</v>
      </c>
      <c r="I32" s="20">
        <f t="shared" si="0"/>
        <v>26074.157525</v>
      </c>
      <c r="K32" s="5">
        <f t="shared" si="1"/>
        <v>17245.592475</v>
      </c>
      <c r="M32" s="14">
        <v>0.3767</v>
      </c>
      <c r="O32" s="5">
        <f t="shared" si="4"/>
        <v>6496.4146853325</v>
      </c>
      <c r="Q32" s="16">
        <f t="shared" si="2"/>
        <v>10749.177789667501</v>
      </c>
      <c r="S32" s="16">
        <f t="shared" si="3"/>
        <v>43319.75</v>
      </c>
    </row>
    <row r="33" spans="1:19" ht="11.25">
      <c r="A33" s="32" t="s">
        <v>28</v>
      </c>
      <c r="B33" s="33"/>
      <c r="C33" s="33" t="s">
        <v>158</v>
      </c>
      <c r="E33" s="6">
        <v>0</v>
      </c>
      <c r="G33" s="19">
        <v>0.6019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32" t="s">
        <v>29</v>
      </c>
      <c r="B34" s="33"/>
      <c r="C34" s="33" t="s">
        <v>159</v>
      </c>
      <c r="E34" s="6">
        <v>38114.74</v>
      </c>
      <c r="G34" s="19">
        <v>0.6019</v>
      </c>
      <c r="I34" s="20">
        <f t="shared" si="0"/>
        <v>22941.262005999997</v>
      </c>
      <c r="K34" s="5">
        <f t="shared" si="1"/>
        <v>15173.477994</v>
      </c>
      <c r="M34" s="14">
        <v>0.3042</v>
      </c>
      <c r="O34" s="5">
        <f t="shared" si="4"/>
        <v>4615.772005774801</v>
      </c>
      <c r="Q34" s="16">
        <f t="shared" si="2"/>
        <v>10557.7059882252</v>
      </c>
      <c r="S34" s="16">
        <f t="shared" si="3"/>
        <v>38114.74</v>
      </c>
    </row>
    <row r="35" spans="1:19" ht="11.25">
      <c r="A35" s="32" t="s">
        <v>30</v>
      </c>
      <c r="B35" s="33"/>
      <c r="C35" s="33" t="s">
        <v>160</v>
      </c>
      <c r="E35" s="6">
        <v>15378.12</v>
      </c>
      <c r="G35" s="19">
        <v>0.6019</v>
      </c>
      <c r="I35" s="20">
        <f t="shared" si="0"/>
        <v>9256.090428</v>
      </c>
      <c r="K35" s="5">
        <f t="shared" si="1"/>
        <v>6122.029572000001</v>
      </c>
      <c r="M35" s="14">
        <v>0.3358</v>
      </c>
      <c r="O35" s="5">
        <f t="shared" si="4"/>
        <v>2055.7775302776004</v>
      </c>
      <c r="Q35" s="16">
        <f t="shared" si="2"/>
        <v>4066.252041722401</v>
      </c>
      <c r="S35" s="16">
        <f t="shared" si="3"/>
        <v>15378.12</v>
      </c>
    </row>
    <row r="36" spans="1:19" ht="11.25">
      <c r="A36" s="32" t="s">
        <v>31</v>
      </c>
      <c r="B36" s="33"/>
      <c r="C36" s="33" t="s">
        <v>161</v>
      </c>
      <c r="E36" s="6">
        <v>5690</v>
      </c>
      <c r="G36" s="19">
        <v>0.6019</v>
      </c>
      <c r="I36" s="20">
        <f t="shared" si="0"/>
        <v>3424.811</v>
      </c>
      <c r="K36" s="5">
        <f t="shared" si="1"/>
        <v>2265.189</v>
      </c>
      <c r="M36" s="14">
        <v>0.3853</v>
      </c>
      <c r="O36" s="5">
        <f t="shared" si="4"/>
        <v>872.7773216999999</v>
      </c>
      <c r="Q36" s="16">
        <f t="shared" si="2"/>
        <v>1392.4116783</v>
      </c>
      <c r="S36" s="16">
        <f t="shared" si="3"/>
        <v>5690</v>
      </c>
    </row>
    <row r="37" spans="1:19" ht="11.25">
      <c r="A37" s="32" t="s">
        <v>32</v>
      </c>
      <c r="B37" s="33"/>
      <c r="C37" s="33" t="s">
        <v>162</v>
      </c>
      <c r="E37" s="6">
        <f>245348.23+19453.12+653-14366</f>
        <v>251088.35000000003</v>
      </c>
      <c r="G37" s="19">
        <v>0.6019</v>
      </c>
      <c r="I37" s="20">
        <f t="shared" si="0"/>
        <v>151130.07786500003</v>
      </c>
      <c r="K37" s="5">
        <f t="shared" si="1"/>
        <v>99958.272135</v>
      </c>
      <c r="M37" s="14">
        <v>0.4611</v>
      </c>
      <c r="O37" s="5">
        <f t="shared" si="4"/>
        <v>46090.7592814485</v>
      </c>
      <c r="Q37" s="16">
        <f t="shared" si="2"/>
        <v>53867.5128535515</v>
      </c>
      <c r="S37" s="16">
        <f t="shared" si="3"/>
        <v>251088.35000000003</v>
      </c>
    </row>
    <row r="38" spans="1:19" ht="11.25">
      <c r="A38" s="32" t="s">
        <v>33</v>
      </c>
      <c r="B38" s="33"/>
      <c r="C38" s="33" t="s">
        <v>163</v>
      </c>
      <c r="E38" s="6">
        <f>17183.44+11460</f>
        <v>28643.44</v>
      </c>
      <c r="G38" s="19">
        <v>0.6019</v>
      </c>
      <c r="I38" s="20">
        <f t="shared" si="0"/>
        <v>17240.486536</v>
      </c>
      <c r="K38" s="5">
        <f t="shared" si="1"/>
        <v>11402.953463999998</v>
      </c>
      <c r="M38" s="14">
        <v>0.4584</v>
      </c>
      <c r="O38" s="5">
        <f t="shared" si="4"/>
        <v>5227.1138678975985</v>
      </c>
      <c r="Q38" s="16">
        <f t="shared" si="2"/>
        <v>6175.8395961024</v>
      </c>
      <c r="S38" s="16">
        <f t="shared" si="3"/>
        <v>28643.44</v>
      </c>
    </row>
    <row r="39" spans="1:19" ht="11.25">
      <c r="A39" s="32" t="s">
        <v>34</v>
      </c>
      <c r="B39" s="33"/>
      <c r="C39" s="33" t="s">
        <v>164</v>
      </c>
      <c r="E39" s="6"/>
      <c r="G39" s="19">
        <v>0.6019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32" t="s">
        <v>35</v>
      </c>
      <c r="B40" s="33"/>
      <c r="C40" s="33" t="s">
        <v>165</v>
      </c>
      <c r="E40" s="6">
        <v>4926.83</v>
      </c>
      <c r="G40" s="19">
        <v>0.6019</v>
      </c>
      <c r="I40" s="20">
        <f t="shared" si="0"/>
        <v>2965.458977</v>
      </c>
      <c r="K40" s="5">
        <f t="shared" si="1"/>
        <v>1961.3710230000002</v>
      </c>
      <c r="M40" s="14">
        <v>0.3811</v>
      </c>
      <c r="O40" s="5">
        <f t="shared" si="4"/>
        <v>747.4784968653</v>
      </c>
      <c r="Q40" s="16">
        <f t="shared" si="2"/>
        <v>1213.8925261347001</v>
      </c>
      <c r="S40" s="16">
        <f t="shared" si="3"/>
        <v>4926.83</v>
      </c>
    </row>
    <row r="41" spans="1:19" ht="11.25">
      <c r="A41" s="32" t="s">
        <v>36</v>
      </c>
      <c r="B41" s="33"/>
      <c r="C41" s="33" t="s">
        <v>166</v>
      </c>
      <c r="E41" s="6">
        <v>68119.27</v>
      </c>
      <c r="G41" s="19">
        <v>0.6019</v>
      </c>
      <c r="I41" s="20">
        <f t="shared" si="0"/>
        <v>41000.988613</v>
      </c>
      <c r="K41" s="5">
        <f aca="true" t="shared" si="5" ref="K41:K72">E41-I41</f>
        <v>27118.281387000003</v>
      </c>
      <c r="M41" s="14">
        <v>0.283</v>
      </c>
      <c r="O41" s="5">
        <f t="shared" si="4"/>
        <v>7674.473632521</v>
      </c>
      <c r="Q41" s="16">
        <f t="shared" si="2"/>
        <v>19443.807754479003</v>
      </c>
      <c r="S41" s="16">
        <f t="shared" si="3"/>
        <v>68119.27</v>
      </c>
    </row>
    <row r="42" spans="1:19" ht="11.25">
      <c r="A42" s="32" t="s">
        <v>37</v>
      </c>
      <c r="B42" s="33"/>
      <c r="C42" s="33" t="s">
        <v>167</v>
      </c>
      <c r="E42" s="6">
        <v>-2938.5</v>
      </c>
      <c r="G42" s="19">
        <v>0.6019</v>
      </c>
      <c r="I42" s="20">
        <f t="shared" si="0"/>
        <v>-1768.68315</v>
      </c>
      <c r="K42" s="5">
        <f t="shared" si="5"/>
        <v>-1169.81685</v>
      </c>
      <c r="M42" s="14">
        <v>0.4348</v>
      </c>
      <c r="O42" s="5">
        <f t="shared" si="4"/>
        <v>-508.63636637999997</v>
      </c>
      <c r="Q42" s="16">
        <f t="shared" si="2"/>
        <v>-661.1804836199999</v>
      </c>
      <c r="S42" s="16">
        <f t="shared" si="3"/>
        <v>-2938.5</v>
      </c>
    </row>
    <row r="43" spans="1:19" ht="11.25">
      <c r="A43" s="32" t="s">
        <v>38</v>
      </c>
      <c r="B43" s="33"/>
      <c r="C43" s="33" t="s">
        <v>168</v>
      </c>
      <c r="E43" s="6">
        <v>326.5</v>
      </c>
      <c r="G43" s="19">
        <v>0.6019</v>
      </c>
      <c r="I43" s="20">
        <f t="shared" si="0"/>
        <v>196.52035</v>
      </c>
      <c r="K43" s="5">
        <f t="shared" si="5"/>
        <v>129.97965</v>
      </c>
      <c r="M43" s="14">
        <v>0.2898</v>
      </c>
      <c r="O43" s="5">
        <f t="shared" si="4"/>
        <v>37.668102569999995</v>
      </c>
      <c r="Q43" s="16">
        <f t="shared" si="2"/>
        <v>92.31154742999999</v>
      </c>
      <c r="S43" s="16">
        <f t="shared" si="3"/>
        <v>326.5</v>
      </c>
    </row>
    <row r="44" spans="1:19" ht="11.25">
      <c r="A44" s="32" t="s">
        <v>39</v>
      </c>
      <c r="B44" s="33"/>
      <c r="C44" s="33" t="s">
        <v>169</v>
      </c>
      <c r="E44" s="6">
        <f>25670.48-1959</f>
        <v>23711.48</v>
      </c>
      <c r="G44" s="19">
        <v>0.6019</v>
      </c>
      <c r="I44" s="20">
        <f t="shared" si="0"/>
        <v>14271.939811999999</v>
      </c>
      <c r="K44" s="5">
        <f t="shared" si="5"/>
        <v>9439.540188</v>
      </c>
      <c r="M44" s="14">
        <v>0.3687</v>
      </c>
      <c r="O44" s="5">
        <f t="shared" si="4"/>
        <v>3480.3584673156006</v>
      </c>
      <c r="Q44" s="16">
        <f t="shared" si="2"/>
        <v>5959.181720684401</v>
      </c>
      <c r="S44" s="16">
        <f t="shared" si="3"/>
        <v>23711.480000000003</v>
      </c>
    </row>
    <row r="45" spans="1:19" ht="11.25">
      <c r="A45" s="32" t="s">
        <v>40</v>
      </c>
      <c r="B45" s="33"/>
      <c r="C45" s="33" t="s">
        <v>170</v>
      </c>
      <c r="E45" s="6">
        <v>14701.25</v>
      </c>
      <c r="G45" s="19">
        <v>0.6019</v>
      </c>
      <c r="I45" s="20">
        <f t="shared" si="0"/>
        <v>8848.682375</v>
      </c>
      <c r="K45" s="5">
        <f t="shared" si="5"/>
        <v>5852.567625</v>
      </c>
      <c r="M45" s="14">
        <v>0.4871</v>
      </c>
      <c r="O45" s="5">
        <f t="shared" si="4"/>
        <v>2850.7856901375</v>
      </c>
      <c r="Q45" s="16">
        <f t="shared" si="2"/>
        <v>3001.7819348625</v>
      </c>
      <c r="S45" s="16">
        <f t="shared" si="3"/>
        <v>14701.25</v>
      </c>
    </row>
    <row r="46" spans="1:19" ht="11.25">
      <c r="A46" s="32" t="s">
        <v>41</v>
      </c>
      <c r="B46" s="33"/>
      <c r="C46" s="33" t="s">
        <v>171</v>
      </c>
      <c r="E46" s="6">
        <v>979.5</v>
      </c>
      <c r="G46" s="19">
        <v>0.6019</v>
      </c>
      <c r="I46" s="20">
        <f t="shared" si="0"/>
        <v>589.56105</v>
      </c>
      <c r="K46" s="5">
        <f t="shared" si="5"/>
        <v>389.93895</v>
      </c>
      <c r="M46" s="14">
        <v>0.2109</v>
      </c>
      <c r="O46" s="5">
        <f t="shared" si="4"/>
        <v>82.238124555</v>
      </c>
      <c r="Q46" s="16">
        <f t="shared" si="2"/>
        <v>307.70082544499996</v>
      </c>
      <c r="S46" s="16">
        <f t="shared" si="3"/>
        <v>979.5</v>
      </c>
    </row>
    <row r="47" spans="1:19" ht="11.25">
      <c r="A47" s="32" t="s">
        <v>42</v>
      </c>
      <c r="B47" s="33"/>
      <c r="C47" s="33" t="s">
        <v>172</v>
      </c>
      <c r="E47" s="6">
        <f>27534.1+6903.82</f>
        <v>34437.92</v>
      </c>
      <c r="G47" s="19">
        <v>0.6019</v>
      </c>
      <c r="I47" s="20">
        <f t="shared" si="0"/>
        <v>20728.184048</v>
      </c>
      <c r="K47" s="5">
        <f t="shared" si="5"/>
        <v>13709.735951999999</v>
      </c>
      <c r="M47" s="14">
        <v>0.3471</v>
      </c>
      <c r="O47" s="5">
        <f t="shared" si="4"/>
        <v>4758.6493489392</v>
      </c>
      <c r="Q47" s="16">
        <f t="shared" si="2"/>
        <v>8951.0866030608</v>
      </c>
      <c r="S47" s="16">
        <f t="shared" si="3"/>
        <v>34437.92</v>
      </c>
    </row>
    <row r="48" spans="1:19" ht="11.25">
      <c r="A48" s="32" t="s">
        <v>43</v>
      </c>
      <c r="B48" s="33"/>
      <c r="C48" s="33" t="s">
        <v>173</v>
      </c>
      <c r="E48" s="6">
        <f>0+5836.99</f>
        <v>5836.99</v>
      </c>
      <c r="G48" s="19">
        <v>0.6019</v>
      </c>
      <c r="I48" s="20">
        <f t="shared" si="0"/>
        <v>3513.2842809999997</v>
      </c>
      <c r="K48" s="5">
        <f t="shared" si="5"/>
        <v>2323.705719</v>
      </c>
      <c r="M48" s="14">
        <v>0.2266</v>
      </c>
      <c r="O48" s="5">
        <f t="shared" si="4"/>
        <v>526.5517159254</v>
      </c>
      <c r="Q48" s="16">
        <f t="shared" si="2"/>
        <v>1797.1540030746</v>
      </c>
      <c r="S48" s="16">
        <f t="shared" si="3"/>
        <v>5836.99</v>
      </c>
    </row>
    <row r="49" spans="1:19" ht="11.25">
      <c r="A49" s="32" t="s">
        <v>44</v>
      </c>
      <c r="B49" s="33"/>
      <c r="C49" s="33" t="s">
        <v>174</v>
      </c>
      <c r="E49" s="6">
        <v>35073.72</v>
      </c>
      <c r="G49" s="19">
        <v>0.6019</v>
      </c>
      <c r="I49" s="20">
        <f t="shared" si="0"/>
        <v>21110.872068</v>
      </c>
      <c r="K49" s="5">
        <f t="shared" si="5"/>
        <v>13962.847932</v>
      </c>
      <c r="M49" s="14">
        <v>0.2335</v>
      </c>
      <c r="O49" s="5">
        <f t="shared" si="4"/>
        <v>3260.3249921220004</v>
      </c>
      <c r="Q49" s="16">
        <f t="shared" si="2"/>
        <v>10702.522939878</v>
      </c>
      <c r="S49" s="16">
        <f t="shared" si="3"/>
        <v>35073.72</v>
      </c>
    </row>
    <row r="50" spans="1:19" ht="11.25">
      <c r="A50" s="32" t="s">
        <v>45</v>
      </c>
      <c r="B50" s="33"/>
      <c r="C50" s="33" t="s">
        <v>175</v>
      </c>
      <c r="E50" s="6">
        <v>20543.36</v>
      </c>
      <c r="G50" s="19">
        <v>0.6019</v>
      </c>
      <c r="I50" s="20">
        <f t="shared" si="0"/>
        <v>12365.048384</v>
      </c>
      <c r="K50" s="5">
        <f t="shared" si="5"/>
        <v>8178.311616000001</v>
      </c>
      <c r="M50" s="14">
        <v>0.4444</v>
      </c>
      <c r="O50" s="5">
        <f t="shared" si="4"/>
        <v>3634.4416821504005</v>
      </c>
      <c r="Q50" s="16">
        <f t="shared" si="2"/>
        <v>4543.869933849601</v>
      </c>
      <c r="S50" s="16">
        <f t="shared" si="3"/>
        <v>20543.36</v>
      </c>
    </row>
    <row r="51" spans="1:19" ht="11.25">
      <c r="A51" s="32" t="s">
        <v>46</v>
      </c>
      <c r="B51" s="33"/>
      <c r="C51" s="33" t="s">
        <v>176</v>
      </c>
      <c r="E51" s="6">
        <v>91897.28</v>
      </c>
      <c r="G51" s="19">
        <v>0.6019</v>
      </c>
      <c r="I51" s="20">
        <f t="shared" si="0"/>
        <v>55312.972832</v>
      </c>
      <c r="K51" s="5">
        <f t="shared" si="5"/>
        <v>36584.307168</v>
      </c>
      <c r="M51" s="14">
        <v>0.3755</v>
      </c>
      <c r="O51" s="5">
        <f t="shared" si="4"/>
        <v>13737.407341584</v>
      </c>
      <c r="Q51" s="16">
        <f t="shared" si="2"/>
        <v>22846.899826416</v>
      </c>
      <c r="S51" s="16">
        <f t="shared" si="3"/>
        <v>91897.28</v>
      </c>
    </row>
    <row r="52" spans="1:19" ht="11.25">
      <c r="A52" s="32" t="s">
        <v>47</v>
      </c>
      <c r="B52" s="33"/>
      <c r="C52" s="33" t="s">
        <v>177</v>
      </c>
      <c r="E52" s="6">
        <v>6769</v>
      </c>
      <c r="G52" s="19">
        <v>0.6019</v>
      </c>
      <c r="I52" s="20">
        <f t="shared" si="0"/>
        <v>4074.2610999999997</v>
      </c>
      <c r="K52" s="5">
        <f t="shared" si="5"/>
        <v>2694.7389000000003</v>
      </c>
      <c r="M52" s="14">
        <v>0.2786</v>
      </c>
      <c r="O52" s="5">
        <f t="shared" si="4"/>
        <v>750.7542575400001</v>
      </c>
      <c r="Q52" s="16">
        <f t="shared" si="2"/>
        <v>1943.98464246</v>
      </c>
      <c r="S52" s="16">
        <f t="shared" si="3"/>
        <v>6769</v>
      </c>
    </row>
    <row r="53" spans="1:19" ht="11.25">
      <c r="A53" s="32" t="s">
        <v>48</v>
      </c>
      <c r="B53" s="33"/>
      <c r="C53" s="33" t="s">
        <v>178</v>
      </c>
      <c r="E53" s="6">
        <v>0</v>
      </c>
      <c r="G53" s="19">
        <v>0.6019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32" t="s">
        <v>49</v>
      </c>
      <c r="B54" s="33"/>
      <c r="C54" s="33" t="s">
        <v>179</v>
      </c>
      <c r="E54" s="6">
        <v>326.5</v>
      </c>
      <c r="G54" s="19">
        <v>0.6019</v>
      </c>
      <c r="I54" s="20">
        <f t="shared" si="0"/>
        <v>196.52035</v>
      </c>
      <c r="K54" s="5">
        <f t="shared" si="5"/>
        <v>129.97965</v>
      </c>
      <c r="M54" s="14">
        <v>0.3613</v>
      </c>
      <c r="O54" s="5">
        <f t="shared" si="4"/>
        <v>46.961647545</v>
      </c>
      <c r="Q54" s="16">
        <f t="shared" si="2"/>
        <v>83.01800245499999</v>
      </c>
      <c r="S54" s="16">
        <f t="shared" si="3"/>
        <v>326.5</v>
      </c>
    </row>
    <row r="55" spans="1:19" ht="11.25">
      <c r="A55" s="32" t="s">
        <v>50</v>
      </c>
      <c r="B55" s="33"/>
      <c r="C55" s="33" t="s">
        <v>180</v>
      </c>
      <c r="E55" s="6">
        <v>0</v>
      </c>
      <c r="G55" s="19">
        <v>0.6019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32" t="s">
        <v>51</v>
      </c>
      <c r="B56" s="33"/>
      <c r="C56" s="33" t="s">
        <v>181</v>
      </c>
      <c r="E56" s="6"/>
      <c r="G56" s="19">
        <v>0.6019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32" t="s">
        <v>52</v>
      </c>
      <c r="B57" s="33"/>
      <c r="C57" s="33" t="s">
        <v>182</v>
      </c>
      <c r="E57" s="6">
        <v>80068.86</v>
      </c>
      <c r="G57" s="19">
        <v>0.6019</v>
      </c>
      <c r="I57" s="20">
        <f t="shared" si="0"/>
        <v>48193.446834</v>
      </c>
      <c r="K57" s="5">
        <f t="shared" si="5"/>
        <v>31875.413166</v>
      </c>
      <c r="M57" s="14">
        <v>0.3627</v>
      </c>
      <c r="O57" s="5">
        <f t="shared" si="4"/>
        <v>11561.2123553082</v>
      </c>
      <c r="Q57" s="16">
        <f t="shared" si="2"/>
        <v>20314.2008106918</v>
      </c>
      <c r="S57" s="16">
        <f t="shared" si="3"/>
        <v>80068.86</v>
      </c>
    </row>
    <row r="58" spans="1:19" ht="11.25">
      <c r="A58" s="32" t="s">
        <v>53</v>
      </c>
      <c r="B58" s="33"/>
      <c r="C58" s="33" t="s">
        <v>183</v>
      </c>
      <c r="E58" s="6">
        <v>4926.83</v>
      </c>
      <c r="G58" s="19">
        <v>0.6019</v>
      </c>
      <c r="I58" s="20">
        <f t="shared" si="0"/>
        <v>2965.458977</v>
      </c>
      <c r="K58" s="5">
        <f t="shared" si="5"/>
        <v>1961.3710230000002</v>
      </c>
      <c r="M58" s="14">
        <v>0.3853</v>
      </c>
      <c r="O58" s="5">
        <f t="shared" si="4"/>
        <v>755.7162551619</v>
      </c>
      <c r="Q58" s="16">
        <f t="shared" si="2"/>
        <v>1205.6547678381003</v>
      </c>
      <c r="S58" s="16">
        <f t="shared" si="3"/>
        <v>4926.83</v>
      </c>
    </row>
    <row r="59" spans="1:19" ht="11.25">
      <c r="A59" s="32" t="s">
        <v>54</v>
      </c>
      <c r="B59" s="33"/>
      <c r="C59" s="33" t="s">
        <v>184</v>
      </c>
      <c r="E59" s="6">
        <v>9349.38</v>
      </c>
      <c r="G59" s="19">
        <v>0.6019</v>
      </c>
      <c r="I59" s="20">
        <f t="shared" si="0"/>
        <v>5627.391822</v>
      </c>
      <c r="K59" s="5">
        <f t="shared" si="5"/>
        <v>3721.9881779999996</v>
      </c>
      <c r="M59" s="14">
        <v>0.4391</v>
      </c>
      <c r="O59" s="5">
        <f t="shared" si="4"/>
        <v>1634.3250089597998</v>
      </c>
      <c r="Q59" s="16">
        <f t="shared" si="2"/>
        <v>2087.6631690402</v>
      </c>
      <c r="S59" s="16">
        <f t="shared" si="3"/>
        <v>9349.38</v>
      </c>
    </row>
    <row r="60" spans="1:19" ht="11.25">
      <c r="A60" s="32" t="s">
        <v>55</v>
      </c>
      <c r="B60" s="33"/>
      <c r="C60" s="33" t="s">
        <v>185</v>
      </c>
      <c r="E60" s="6">
        <v>19370.26</v>
      </c>
      <c r="G60" s="19">
        <v>0.6019</v>
      </c>
      <c r="I60" s="20">
        <f t="shared" si="0"/>
        <v>11658.959493999999</v>
      </c>
      <c r="K60" s="5">
        <f t="shared" si="5"/>
        <v>7711.300506</v>
      </c>
      <c r="M60" s="14">
        <v>0.2245</v>
      </c>
      <c r="O60" s="5">
        <f t="shared" si="4"/>
        <v>1731.186963597</v>
      </c>
      <c r="Q60" s="16">
        <f t="shared" si="2"/>
        <v>5980.113542403</v>
      </c>
      <c r="S60" s="16">
        <f t="shared" si="3"/>
        <v>19370.26</v>
      </c>
    </row>
    <row r="61" spans="1:19" ht="11.25">
      <c r="A61" s="32" t="s">
        <v>56</v>
      </c>
      <c r="B61" s="33"/>
      <c r="C61" s="33" t="s">
        <v>186</v>
      </c>
      <c r="E61" s="6">
        <f>27553.84+2285.5</f>
        <v>29839.34</v>
      </c>
      <c r="G61" s="19">
        <v>0.6019</v>
      </c>
      <c r="I61" s="20">
        <f t="shared" si="0"/>
        <v>17960.298746</v>
      </c>
      <c r="K61" s="5">
        <f t="shared" si="5"/>
        <v>11879.041254</v>
      </c>
      <c r="M61" s="17">
        <v>0.4764</v>
      </c>
      <c r="O61" s="5">
        <f t="shared" si="4"/>
        <v>5659.1752534055995</v>
      </c>
      <c r="Q61" s="16">
        <f t="shared" si="2"/>
        <v>6219.8660005944</v>
      </c>
      <c r="S61" s="16">
        <f t="shared" si="3"/>
        <v>29839.34</v>
      </c>
    </row>
    <row r="62" spans="1:19" ht="11.25">
      <c r="A62" s="32" t="s">
        <v>57</v>
      </c>
      <c r="B62" s="33"/>
      <c r="C62" s="33" t="s">
        <v>187</v>
      </c>
      <c r="E62" s="6">
        <v>50828.21</v>
      </c>
      <c r="G62" s="19">
        <v>0.6019</v>
      </c>
      <c r="I62" s="20">
        <f t="shared" si="0"/>
        <v>30593.499599</v>
      </c>
      <c r="K62" s="5">
        <f t="shared" si="5"/>
        <v>20234.710401</v>
      </c>
      <c r="M62" s="14">
        <v>0.4401</v>
      </c>
      <c r="O62" s="5">
        <f t="shared" si="4"/>
        <v>8905.2960474801</v>
      </c>
      <c r="Q62" s="16">
        <f t="shared" si="2"/>
        <v>11329.4143535199</v>
      </c>
      <c r="S62" s="16">
        <f t="shared" si="3"/>
        <v>50828.20999999999</v>
      </c>
    </row>
    <row r="63" spans="1:19" ht="11.25">
      <c r="A63" s="32" t="s">
        <v>58</v>
      </c>
      <c r="B63" s="33"/>
      <c r="C63" s="33" t="s">
        <v>188</v>
      </c>
      <c r="E63" s="6">
        <v>15296.9</v>
      </c>
      <c r="G63" s="19">
        <v>0.6019</v>
      </c>
      <c r="I63" s="20">
        <f t="shared" si="0"/>
        <v>9207.204109999999</v>
      </c>
      <c r="K63" s="5">
        <f t="shared" si="5"/>
        <v>6089.695890000001</v>
      </c>
      <c r="M63" s="14">
        <v>0.1698</v>
      </c>
      <c r="O63" s="5">
        <f t="shared" si="4"/>
        <v>1034.0303621220003</v>
      </c>
      <c r="Q63" s="16">
        <f t="shared" si="2"/>
        <v>5055.665527878001</v>
      </c>
      <c r="S63" s="16">
        <f t="shared" si="3"/>
        <v>15296.900000000001</v>
      </c>
    </row>
    <row r="64" spans="1:19" ht="11.25">
      <c r="A64" s="32" t="s">
        <v>59</v>
      </c>
      <c r="B64" s="33"/>
      <c r="C64" s="33" t="s">
        <v>189</v>
      </c>
      <c r="E64" s="6">
        <v>44411.52</v>
      </c>
      <c r="G64" s="19">
        <v>0.6019</v>
      </c>
      <c r="I64" s="20">
        <f t="shared" si="0"/>
        <v>26731.293887999997</v>
      </c>
      <c r="K64" s="5">
        <f t="shared" si="5"/>
        <v>17680.226112</v>
      </c>
      <c r="M64" s="14">
        <v>0.3355</v>
      </c>
      <c r="O64" s="5">
        <f t="shared" si="4"/>
        <v>5931.7158605760005</v>
      </c>
      <c r="Q64" s="16">
        <f t="shared" si="2"/>
        <v>11748.510251423999</v>
      </c>
      <c r="S64" s="16">
        <f t="shared" si="3"/>
        <v>44411.52</v>
      </c>
    </row>
    <row r="65" spans="1:19" ht="11.25">
      <c r="A65" s="32" t="s">
        <v>60</v>
      </c>
      <c r="B65" s="33"/>
      <c r="C65" s="33" t="s">
        <v>190</v>
      </c>
      <c r="E65" s="6"/>
      <c r="G65" s="19">
        <v>0.6019</v>
      </c>
      <c r="I65" s="20">
        <f t="shared" si="0"/>
        <v>0</v>
      </c>
      <c r="K65" s="5">
        <f t="shared" si="5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32" t="s">
        <v>61</v>
      </c>
      <c r="B66" s="33"/>
      <c r="C66" s="33" t="s">
        <v>191</v>
      </c>
      <c r="E66" s="6">
        <v>69628.37</v>
      </c>
      <c r="G66" s="19">
        <v>0.6019</v>
      </c>
      <c r="I66" s="20">
        <f t="shared" si="0"/>
        <v>41909.315902999995</v>
      </c>
      <c r="K66" s="5">
        <f t="shared" si="5"/>
        <v>27719.054097</v>
      </c>
      <c r="M66" s="14">
        <v>0.2286</v>
      </c>
      <c r="O66" s="5">
        <f t="shared" si="4"/>
        <v>6336.5757665742</v>
      </c>
      <c r="Q66" s="16">
        <f t="shared" si="2"/>
        <v>21382.4783304258</v>
      </c>
      <c r="S66" s="16">
        <f t="shared" si="3"/>
        <v>69628.37</v>
      </c>
    </row>
    <row r="67" spans="1:19" ht="11.25">
      <c r="A67" s="32" t="s">
        <v>62</v>
      </c>
      <c r="B67" s="33"/>
      <c r="C67" s="33" t="s">
        <v>192</v>
      </c>
      <c r="E67" s="6">
        <v>4937.04</v>
      </c>
      <c r="G67" s="19">
        <v>0.6019</v>
      </c>
      <c r="I67" s="20">
        <f t="shared" si="0"/>
        <v>2971.604376</v>
      </c>
      <c r="K67" s="5">
        <f t="shared" si="5"/>
        <v>1965.4356240000002</v>
      </c>
      <c r="M67" s="14">
        <v>0.4333</v>
      </c>
      <c r="O67" s="5">
        <f t="shared" si="4"/>
        <v>851.6232558792001</v>
      </c>
      <c r="Q67" s="16">
        <f t="shared" si="2"/>
        <v>1113.8123681208</v>
      </c>
      <c r="S67" s="16">
        <f t="shared" si="3"/>
        <v>4937.04</v>
      </c>
    </row>
    <row r="68" spans="1:19" ht="11.25">
      <c r="A68" s="32" t="s">
        <v>63</v>
      </c>
      <c r="B68" s="33"/>
      <c r="C68" s="33" t="s">
        <v>193</v>
      </c>
      <c r="E68" s="6">
        <v>10484</v>
      </c>
      <c r="G68" s="19">
        <v>0.6019</v>
      </c>
      <c r="I68" s="20">
        <f t="shared" si="0"/>
        <v>6310.3196</v>
      </c>
      <c r="K68" s="5">
        <f t="shared" si="5"/>
        <v>4173.6804</v>
      </c>
      <c r="M68" s="14">
        <v>0.2834</v>
      </c>
      <c r="O68" s="5">
        <f t="shared" si="4"/>
        <v>1182.82102536</v>
      </c>
      <c r="Q68" s="16">
        <f t="shared" si="2"/>
        <v>2990.85937464</v>
      </c>
      <c r="S68" s="16">
        <f t="shared" si="3"/>
        <v>10484</v>
      </c>
    </row>
    <row r="69" spans="1:19" ht="11.25">
      <c r="A69" s="32" t="s">
        <v>64</v>
      </c>
      <c r="B69" s="33"/>
      <c r="C69" s="33" t="s">
        <v>194</v>
      </c>
      <c r="E69" s="6"/>
      <c r="G69" s="19">
        <v>0.6019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32" t="s">
        <v>65</v>
      </c>
      <c r="B70" s="33"/>
      <c r="C70" s="33" t="s">
        <v>195</v>
      </c>
      <c r="E70" s="6">
        <v>326.5</v>
      </c>
      <c r="G70" s="19">
        <v>0.6019</v>
      </c>
      <c r="I70" s="20">
        <f t="shared" si="0"/>
        <v>196.52035</v>
      </c>
      <c r="K70" s="5">
        <f t="shared" si="5"/>
        <v>129.97965</v>
      </c>
      <c r="M70" s="14">
        <v>0.4329</v>
      </c>
      <c r="O70" s="5">
        <f t="shared" si="4"/>
        <v>56.268190485</v>
      </c>
      <c r="Q70" s="16">
        <f t="shared" si="2"/>
        <v>73.711459515</v>
      </c>
      <c r="S70" s="16">
        <f t="shared" si="3"/>
        <v>326.5</v>
      </c>
    </row>
    <row r="71" spans="1:19" ht="11.25">
      <c r="A71" s="32" t="s">
        <v>66</v>
      </c>
      <c r="B71" s="33"/>
      <c r="C71" s="33" t="s">
        <v>196</v>
      </c>
      <c r="E71" s="6">
        <v>12994.17</v>
      </c>
      <c r="G71" s="19">
        <v>0.6019</v>
      </c>
      <c r="I71" s="20">
        <f t="shared" si="0"/>
        <v>7821.190923</v>
      </c>
      <c r="K71" s="5">
        <f t="shared" si="5"/>
        <v>5172.979077</v>
      </c>
      <c r="M71" s="14">
        <v>0.1971</v>
      </c>
      <c r="O71" s="5">
        <f t="shared" si="4"/>
        <v>1019.5941760767</v>
      </c>
      <c r="Q71" s="16">
        <f t="shared" si="2"/>
        <v>4153.3849009233</v>
      </c>
      <c r="S71" s="16">
        <f t="shared" si="3"/>
        <v>12994.17</v>
      </c>
    </row>
    <row r="72" spans="1:19" ht="11.25">
      <c r="A72" s="32" t="s">
        <v>67</v>
      </c>
      <c r="B72" s="33"/>
      <c r="C72" s="33" t="s">
        <v>197</v>
      </c>
      <c r="E72" s="6"/>
      <c r="G72" s="19">
        <v>0.6019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32" t="s">
        <v>68</v>
      </c>
      <c r="B73" s="33"/>
      <c r="C73" s="33" t="s">
        <v>198</v>
      </c>
      <c r="E73" s="6">
        <v>8571.01</v>
      </c>
      <c r="G73" s="19">
        <v>0.6019</v>
      </c>
      <c r="I73" s="20">
        <f aca="true" t="shared" si="6" ref="I73:I124">E73*G73</f>
        <v>5158.890919</v>
      </c>
      <c r="K73" s="5">
        <f aca="true" t="shared" si="7" ref="K73:K104">E73-I73</f>
        <v>3412.119081</v>
      </c>
      <c r="M73" s="14">
        <v>0.2686</v>
      </c>
      <c r="O73" s="5">
        <f t="shared" si="4"/>
        <v>916.4951851566</v>
      </c>
      <c r="Q73" s="16">
        <f t="shared" si="2"/>
        <v>2495.6238958433996</v>
      </c>
      <c r="S73" s="16">
        <f t="shared" si="3"/>
        <v>8571.01</v>
      </c>
    </row>
    <row r="74" spans="1:19" ht="11.25">
      <c r="A74" s="32" t="s">
        <v>69</v>
      </c>
      <c r="B74" s="33"/>
      <c r="C74" s="33" t="s">
        <v>199</v>
      </c>
      <c r="E74" s="6">
        <v>9022.88</v>
      </c>
      <c r="G74" s="19">
        <v>0.6019</v>
      </c>
      <c r="I74" s="20">
        <f t="shared" si="6"/>
        <v>5430.871472</v>
      </c>
      <c r="K74" s="5">
        <f t="shared" si="7"/>
        <v>3592.0085279999994</v>
      </c>
      <c r="M74" s="14">
        <v>0.4083</v>
      </c>
      <c r="O74" s="5">
        <f t="shared" si="4"/>
        <v>1466.6170819823997</v>
      </c>
      <c r="Q74" s="16">
        <f aca="true" t="shared" si="8" ref="Q74:Q135">K74-O74</f>
        <v>2125.3914460175997</v>
      </c>
      <c r="S74" s="16">
        <f aca="true" t="shared" si="9" ref="S74:S135">I74+O74+Q74</f>
        <v>9022.88</v>
      </c>
    </row>
    <row r="75" spans="1:19" ht="11.25">
      <c r="A75" s="32" t="s">
        <v>70</v>
      </c>
      <c r="B75" s="33"/>
      <c r="C75" s="33" t="s">
        <v>200</v>
      </c>
      <c r="E75" s="6">
        <v>44810.64</v>
      </c>
      <c r="G75" s="19">
        <v>0.6019</v>
      </c>
      <c r="I75" s="20">
        <f t="shared" si="6"/>
        <v>26971.524215999998</v>
      </c>
      <c r="K75" s="5">
        <f t="shared" si="7"/>
        <v>17839.115784</v>
      </c>
      <c r="M75" s="14">
        <v>0.2865</v>
      </c>
      <c r="O75" s="5">
        <f aca="true" t="shared" si="10" ref="O75:O135">K75*M75</f>
        <v>5110.906672116</v>
      </c>
      <c r="Q75" s="16">
        <f t="shared" si="8"/>
        <v>12728.209111884002</v>
      </c>
      <c r="S75" s="16">
        <f t="shared" si="9"/>
        <v>44810.64</v>
      </c>
    </row>
    <row r="76" spans="1:19" ht="11.25">
      <c r="A76" s="32" t="s">
        <v>71</v>
      </c>
      <c r="B76" s="33"/>
      <c r="C76" s="33" t="s">
        <v>201</v>
      </c>
      <c r="E76" s="6"/>
      <c r="G76" s="19">
        <v>0.6019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32" t="s">
        <v>72</v>
      </c>
      <c r="B77" s="33"/>
      <c r="C77" s="33" t="s">
        <v>202</v>
      </c>
      <c r="E77" s="6">
        <v>14956.1</v>
      </c>
      <c r="G77" s="19">
        <v>0.6019</v>
      </c>
      <c r="I77" s="20">
        <f t="shared" si="6"/>
        <v>9002.07659</v>
      </c>
      <c r="K77" s="5">
        <f t="shared" si="7"/>
        <v>5954.02341</v>
      </c>
      <c r="M77" s="14">
        <v>0.2355</v>
      </c>
      <c r="O77" s="5">
        <f t="shared" si="10"/>
        <v>1402.1725130549999</v>
      </c>
      <c r="Q77" s="16">
        <f t="shared" si="8"/>
        <v>4551.8508969449995</v>
      </c>
      <c r="S77" s="16">
        <f t="shared" si="9"/>
        <v>14956.1</v>
      </c>
    </row>
    <row r="78" spans="1:19" ht="11.25">
      <c r="A78" s="32" t="s">
        <v>73</v>
      </c>
      <c r="B78" s="33"/>
      <c r="C78" s="33" t="s">
        <v>203</v>
      </c>
      <c r="E78" s="6">
        <v>476.8</v>
      </c>
      <c r="G78" s="19">
        <v>0.6019</v>
      </c>
      <c r="I78" s="20">
        <f t="shared" si="6"/>
        <v>286.98592</v>
      </c>
      <c r="K78" s="5">
        <f t="shared" si="7"/>
        <v>189.81408</v>
      </c>
      <c r="M78" s="14">
        <v>0.4342</v>
      </c>
      <c r="O78" s="5">
        <f t="shared" si="10"/>
        <v>82.417273536</v>
      </c>
      <c r="Q78" s="16">
        <f t="shared" si="8"/>
        <v>107.396806464</v>
      </c>
      <c r="S78" s="16">
        <f t="shared" si="9"/>
        <v>476.8</v>
      </c>
    </row>
    <row r="79" spans="1:19" ht="11.25">
      <c r="A79" s="32" t="s">
        <v>74</v>
      </c>
      <c r="B79" s="33"/>
      <c r="C79" s="33" t="s">
        <v>204</v>
      </c>
      <c r="E79" s="6">
        <v>22408.66</v>
      </c>
      <c r="G79" s="19">
        <v>0.6019</v>
      </c>
      <c r="I79" s="20">
        <f t="shared" si="6"/>
        <v>13487.772454</v>
      </c>
      <c r="K79" s="5">
        <f t="shared" si="7"/>
        <v>8920.887546</v>
      </c>
      <c r="M79" s="14">
        <v>0.2232</v>
      </c>
      <c r="O79" s="5">
        <f t="shared" si="10"/>
        <v>1991.1421002672</v>
      </c>
      <c r="Q79" s="16">
        <f t="shared" si="8"/>
        <v>6929.7454457328</v>
      </c>
      <c r="S79" s="16">
        <f t="shared" si="9"/>
        <v>22408.66</v>
      </c>
    </row>
    <row r="80" spans="1:19" ht="11.25">
      <c r="A80" s="32" t="s">
        <v>75</v>
      </c>
      <c r="B80" s="33"/>
      <c r="C80" s="33" t="s">
        <v>205</v>
      </c>
      <c r="E80" s="6">
        <v>27534.51</v>
      </c>
      <c r="G80" s="19">
        <v>0.6019</v>
      </c>
      <c r="I80" s="20">
        <f t="shared" si="6"/>
        <v>16573.021569</v>
      </c>
      <c r="K80" s="5">
        <f t="shared" si="7"/>
        <v>10961.488430999998</v>
      </c>
      <c r="M80" s="14">
        <v>0.3716</v>
      </c>
      <c r="O80" s="5">
        <f t="shared" si="10"/>
        <v>4073.289100959599</v>
      </c>
      <c r="Q80" s="16">
        <f t="shared" si="8"/>
        <v>6888.199330040399</v>
      </c>
      <c r="S80" s="16">
        <f t="shared" si="9"/>
        <v>27534.51</v>
      </c>
    </row>
    <row r="81" spans="1:19" ht="11.25">
      <c r="A81" s="32" t="s">
        <v>76</v>
      </c>
      <c r="B81" s="33"/>
      <c r="C81" s="33" t="s">
        <v>206</v>
      </c>
      <c r="E81" s="6">
        <v>142661.22</v>
      </c>
      <c r="G81" s="19">
        <v>0.6019</v>
      </c>
      <c r="I81" s="20">
        <f t="shared" si="6"/>
        <v>85867.788318</v>
      </c>
      <c r="K81" s="5">
        <f t="shared" si="7"/>
        <v>56793.431681999995</v>
      </c>
      <c r="M81" s="14">
        <v>0.3414</v>
      </c>
      <c r="O81" s="5">
        <f t="shared" si="10"/>
        <v>19389.277576234796</v>
      </c>
      <c r="Q81" s="16">
        <f t="shared" si="8"/>
        <v>37404.1541057652</v>
      </c>
      <c r="S81" s="16">
        <f t="shared" si="9"/>
        <v>142661.22</v>
      </c>
    </row>
    <row r="82" spans="1:19" ht="11.25">
      <c r="A82" s="32" t="s">
        <v>77</v>
      </c>
      <c r="B82" s="33"/>
      <c r="C82" s="33" t="s">
        <v>207</v>
      </c>
      <c r="E82" s="6">
        <v>36267.14</v>
      </c>
      <c r="G82" s="19">
        <v>0.6019</v>
      </c>
      <c r="I82" s="20">
        <f t="shared" si="6"/>
        <v>21829.191565999998</v>
      </c>
      <c r="K82" s="5">
        <f t="shared" si="7"/>
        <v>14437.948434000002</v>
      </c>
      <c r="M82" s="14">
        <v>0.2923</v>
      </c>
      <c r="O82" s="5">
        <f t="shared" si="10"/>
        <v>4220.2123272582</v>
      </c>
      <c r="Q82" s="16">
        <f t="shared" si="8"/>
        <v>10217.736106741802</v>
      </c>
      <c r="S82" s="16">
        <f t="shared" si="9"/>
        <v>36267.14</v>
      </c>
    </row>
    <row r="83" spans="1:19" ht="11.25">
      <c r="A83" s="32" t="s">
        <v>78</v>
      </c>
      <c r="B83" s="33"/>
      <c r="C83" s="33" t="s">
        <v>208</v>
      </c>
      <c r="E83" s="6">
        <v>354</v>
      </c>
      <c r="G83" s="19">
        <v>0.6019</v>
      </c>
      <c r="I83" s="20">
        <f t="shared" si="6"/>
        <v>213.0726</v>
      </c>
      <c r="K83" s="5">
        <f t="shared" si="7"/>
        <v>140.9274</v>
      </c>
      <c r="M83" s="14">
        <v>0.4199</v>
      </c>
      <c r="O83" s="5">
        <f t="shared" si="10"/>
        <v>59.17541526</v>
      </c>
      <c r="Q83" s="16">
        <f t="shared" si="8"/>
        <v>81.75198474000001</v>
      </c>
      <c r="S83" s="16">
        <f t="shared" si="9"/>
        <v>354</v>
      </c>
    </row>
    <row r="84" spans="1:19" ht="11.25">
      <c r="A84" s="32" t="s">
        <v>79</v>
      </c>
      <c r="B84" s="33"/>
      <c r="C84" s="33" t="s">
        <v>209</v>
      </c>
      <c r="E84" s="6">
        <f>8122.9-652.7</f>
        <v>7470.2</v>
      </c>
      <c r="G84" s="19">
        <v>0.6019</v>
      </c>
      <c r="I84" s="20">
        <f t="shared" si="6"/>
        <v>4496.31338</v>
      </c>
      <c r="K84" s="5">
        <f t="shared" si="7"/>
        <v>2973.88662</v>
      </c>
      <c r="M84" s="14">
        <v>0.3227</v>
      </c>
      <c r="O84" s="5">
        <f t="shared" si="10"/>
        <v>959.673212274</v>
      </c>
      <c r="Q84" s="16">
        <f t="shared" si="8"/>
        <v>2014.2134077260002</v>
      </c>
      <c r="S84" s="16">
        <f t="shared" si="9"/>
        <v>7470.199999999999</v>
      </c>
    </row>
    <row r="85" spans="1:19" ht="11.25">
      <c r="A85" s="32" t="s">
        <v>80</v>
      </c>
      <c r="B85" s="33"/>
      <c r="C85" s="33" t="s">
        <v>210</v>
      </c>
      <c r="E85" s="6">
        <v>86222.02</v>
      </c>
      <c r="G85" s="19">
        <v>0.6019</v>
      </c>
      <c r="I85" s="20">
        <f t="shared" si="6"/>
        <v>51897.033838</v>
      </c>
      <c r="K85" s="5">
        <f t="shared" si="7"/>
        <v>34324.986162</v>
      </c>
      <c r="M85" s="14">
        <v>0.4397</v>
      </c>
      <c r="O85" s="5">
        <f t="shared" si="10"/>
        <v>15092.6964154314</v>
      </c>
      <c r="Q85" s="16">
        <f t="shared" si="8"/>
        <v>19232.289746568604</v>
      </c>
      <c r="S85" s="16">
        <f t="shared" si="9"/>
        <v>86222.02000000002</v>
      </c>
    </row>
    <row r="86" spans="1:19" ht="11.25">
      <c r="A86" s="32" t="s">
        <v>81</v>
      </c>
      <c r="B86" s="33"/>
      <c r="C86" s="33" t="s">
        <v>211</v>
      </c>
      <c r="E86" s="6">
        <v>73980.06</v>
      </c>
      <c r="G86" s="19">
        <v>0.6019</v>
      </c>
      <c r="I86" s="20">
        <f t="shared" si="6"/>
        <v>44528.598114</v>
      </c>
      <c r="K86" s="5">
        <f t="shared" si="7"/>
        <v>29451.461885999997</v>
      </c>
      <c r="M86" s="14">
        <v>0.2336</v>
      </c>
      <c r="O86" s="5">
        <f t="shared" si="10"/>
        <v>6879.8614965696</v>
      </c>
      <c r="Q86" s="16">
        <f t="shared" si="8"/>
        <v>22571.600389430398</v>
      </c>
      <c r="S86" s="16">
        <f t="shared" si="9"/>
        <v>73980.06</v>
      </c>
    </row>
    <row r="87" spans="1:19" ht="11.25">
      <c r="A87" s="32" t="s">
        <v>82</v>
      </c>
      <c r="B87" s="33"/>
      <c r="C87" s="33" t="s">
        <v>212</v>
      </c>
      <c r="E87" s="6">
        <f>38849.08+12461.42</f>
        <v>51310.5</v>
      </c>
      <c r="G87" s="19">
        <v>0.6019</v>
      </c>
      <c r="I87" s="20">
        <f t="shared" si="6"/>
        <v>30883.78995</v>
      </c>
      <c r="K87" s="5">
        <f t="shared" si="7"/>
        <v>20426.71005</v>
      </c>
      <c r="M87" s="14">
        <v>0.3445</v>
      </c>
      <c r="O87" s="5">
        <f t="shared" si="10"/>
        <v>7037.001612225</v>
      </c>
      <c r="Q87" s="16">
        <f t="shared" si="8"/>
        <v>13389.708437775002</v>
      </c>
      <c r="S87" s="16">
        <f t="shared" si="9"/>
        <v>51310.5</v>
      </c>
    </row>
    <row r="88" spans="1:19" ht="11.25">
      <c r="A88" s="32" t="s">
        <v>83</v>
      </c>
      <c r="B88" s="33"/>
      <c r="C88" s="33" t="s">
        <v>213</v>
      </c>
      <c r="E88" s="6">
        <v>61304.1</v>
      </c>
      <c r="G88" s="19">
        <v>0.6019</v>
      </c>
      <c r="I88" s="20">
        <f t="shared" si="6"/>
        <v>36898.937789999996</v>
      </c>
      <c r="K88" s="5">
        <f t="shared" si="7"/>
        <v>24405.162210000002</v>
      </c>
      <c r="M88" s="14">
        <v>0.1894</v>
      </c>
      <c r="O88" s="5">
        <f t="shared" si="10"/>
        <v>4622.3377225740005</v>
      </c>
      <c r="Q88" s="16">
        <f t="shared" si="8"/>
        <v>19782.824487426</v>
      </c>
      <c r="S88" s="16">
        <f t="shared" si="9"/>
        <v>61304.09999999999</v>
      </c>
    </row>
    <row r="89" spans="1:19" ht="11.25">
      <c r="A89" s="32" t="s">
        <v>84</v>
      </c>
      <c r="B89" s="33"/>
      <c r="C89" s="33" t="s">
        <v>214</v>
      </c>
      <c r="E89" s="6"/>
      <c r="G89" s="19">
        <v>0.6019</v>
      </c>
      <c r="I89" s="20">
        <f t="shared" si="6"/>
        <v>0</v>
      </c>
      <c r="K89" s="5">
        <f t="shared" si="7"/>
        <v>0</v>
      </c>
      <c r="M89" s="14">
        <v>0.3154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32" t="s">
        <v>85</v>
      </c>
      <c r="B90" s="33"/>
      <c r="C90" s="33" t="s">
        <v>215</v>
      </c>
      <c r="E90" s="6">
        <v>36076.01</v>
      </c>
      <c r="G90" s="19">
        <v>0.6019</v>
      </c>
      <c r="I90" s="20">
        <f t="shared" si="6"/>
        <v>21714.150419</v>
      </c>
      <c r="K90" s="5">
        <f t="shared" si="7"/>
        <v>14361.859581</v>
      </c>
      <c r="M90" s="14">
        <v>0.3517</v>
      </c>
      <c r="O90" s="5">
        <f t="shared" si="10"/>
        <v>5051.0660146377</v>
      </c>
      <c r="Q90" s="16">
        <f t="shared" si="8"/>
        <v>9310.7935663623</v>
      </c>
      <c r="S90" s="16">
        <f t="shared" si="9"/>
        <v>36076.01</v>
      </c>
    </row>
    <row r="91" spans="1:19" ht="11.25">
      <c r="A91" s="32" t="s">
        <v>86</v>
      </c>
      <c r="B91" s="33"/>
      <c r="C91" s="33" t="s">
        <v>216</v>
      </c>
      <c r="E91" s="6">
        <v>12754.02</v>
      </c>
      <c r="G91" s="19">
        <v>0.6019</v>
      </c>
      <c r="I91" s="20">
        <f t="shared" si="6"/>
        <v>7676.644638</v>
      </c>
      <c r="K91" s="5">
        <f t="shared" si="7"/>
        <v>5077.375362000001</v>
      </c>
      <c r="M91" s="14">
        <v>0.2337</v>
      </c>
      <c r="O91" s="5">
        <f t="shared" si="10"/>
        <v>1186.5826220994002</v>
      </c>
      <c r="Q91" s="16">
        <f t="shared" si="8"/>
        <v>3890.7927399006003</v>
      </c>
      <c r="S91" s="16">
        <f t="shared" si="9"/>
        <v>12754.02</v>
      </c>
    </row>
    <row r="92" spans="1:19" ht="11.25">
      <c r="A92" s="32" t="s">
        <v>87</v>
      </c>
      <c r="B92" s="33"/>
      <c r="C92" s="33" t="s">
        <v>217</v>
      </c>
      <c r="E92" s="6">
        <v>979.5</v>
      </c>
      <c r="G92" s="19">
        <v>0.6019</v>
      </c>
      <c r="I92" s="20">
        <f t="shared" si="6"/>
        <v>589.56105</v>
      </c>
      <c r="K92" s="5">
        <f t="shared" si="7"/>
        <v>389.93895</v>
      </c>
      <c r="M92" s="14">
        <v>0.323</v>
      </c>
      <c r="O92" s="5">
        <f t="shared" si="10"/>
        <v>125.95028085</v>
      </c>
      <c r="Q92" s="16">
        <f t="shared" si="8"/>
        <v>263.98866914999996</v>
      </c>
      <c r="S92" s="16">
        <f t="shared" si="9"/>
        <v>979.5</v>
      </c>
    </row>
    <row r="93" spans="1:19" ht="11.25">
      <c r="A93" s="32" t="s">
        <v>88</v>
      </c>
      <c r="B93" s="33"/>
      <c r="C93" s="33" t="s">
        <v>218</v>
      </c>
      <c r="E93" s="6">
        <v>80296.29</v>
      </c>
      <c r="G93" s="19">
        <v>0.6019</v>
      </c>
      <c r="I93" s="20">
        <f t="shared" si="6"/>
        <v>48330.336951</v>
      </c>
      <c r="K93" s="5">
        <f t="shared" si="7"/>
        <v>31965.953048999996</v>
      </c>
      <c r="M93" s="14">
        <v>0.4588</v>
      </c>
      <c r="O93" s="5">
        <f t="shared" si="10"/>
        <v>14665.979258881198</v>
      </c>
      <c r="Q93" s="16">
        <f t="shared" si="8"/>
        <v>17299.9737901188</v>
      </c>
      <c r="S93" s="16">
        <f t="shared" si="9"/>
        <v>80296.29</v>
      </c>
    </row>
    <row r="94" spans="1:19" ht="11.25">
      <c r="A94" s="32" t="s">
        <v>89</v>
      </c>
      <c r="B94" s="33"/>
      <c r="C94" s="33" t="s">
        <v>219</v>
      </c>
      <c r="E94" s="6">
        <v>12642.28</v>
      </c>
      <c r="G94" s="19">
        <v>0.6019</v>
      </c>
      <c r="I94" s="20">
        <f t="shared" si="6"/>
        <v>7609.388332</v>
      </c>
      <c r="K94" s="5">
        <f t="shared" si="7"/>
        <v>5032.891668</v>
      </c>
      <c r="M94" s="14">
        <v>0.4439</v>
      </c>
      <c r="O94" s="5">
        <f t="shared" si="10"/>
        <v>2234.1006114252</v>
      </c>
      <c r="Q94" s="16">
        <f t="shared" si="8"/>
        <v>2798.7910565748</v>
      </c>
      <c r="S94" s="16">
        <f t="shared" si="9"/>
        <v>12642.28</v>
      </c>
    </row>
    <row r="95" spans="1:19" ht="11.25">
      <c r="A95" s="32" t="s">
        <v>90</v>
      </c>
      <c r="B95" s="33"/>
      <c r="C95" s="33" t="s">
        <v>220</v>
      </c>
      <c r="E95" s="6"/>
      <c r="G95" s="19">
        <v>0.6019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32" t="s">
        <v>91</v>
      </c>
      <c r="B96" s="33"/>
      <c r="C96" s="33" t="s">
        <v>221</v>
      </c>
      <c r="E96" s="6"/>
      <c r="G96" s="19">
        <v>0.6019</v>
      </c>
      <c r="I96" s="20">
        <f t="shared" si="6"/>
        <v>0</v>
      </c>
      <c r="K96" s="5">
        <f t="shared" si="7"/>
        <v>0</v>
      </c>
      <c r="M96" s="14">
        <v>0.2387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32" t="s">
        <v>92</v>
      </c>
      <c r="B97" s="33"/>
      <c r="C97" s="33" t="s">
        <v>222</v>
      </c>
      <c r="E97" s="6">
        <v>8148.63</v>
      </c>
      <c r="G97" s="19">
        <v>0.6019</v>
      </c>
      <c r="I97" s="20">
        <f t="shared" si="6"/>
        <v>4904.660397</v>
      </c>
      <c r="K97" s="5">
        <f t="shared" si="7"/>
        <v>3243.9696030000005</v>
      </c>
      <c r="M97" s="14">
        <v>0.2455</v>
      </c>
      <c r="O97" s="5">
        <f t="shared" si="10"/>
        <v>796.3945375365001</v>
      </c>
      <c r="Q97" s="16">
        <f t="shared" si="8"/>
        <v>2447.5750654635003</v>
      </c>
      <c r="S97" s="16">
        <f t="shared" si="9"/>
        <v>8148.63</v>
      </c>
    </row>
    <row r="98" spans="1:19" ht="11.25">
      <c r="A98" s="32" t="s">
        <v>93</v>
      </c>
      <c r="B98" s="33"/>
      <c r="C98" s="33" t="s">
        <v>223</v>
      </c>
      <c r="E98" s="6">
        <v>93621.19</v>
      </c>
      <c r="G98" s="19">
        <v>0.6019</v>
      </c>
      <c r="I98" s="20">
        <f t="shared" si="6"/>
        <v>56350.594261</v>
      </c>
      <c r="K98" s="5">
        <f t="shared" si="7"/>
        <v>37270.595739000004</v>
      </c>
      <c r="M98" s="14">
        <v>0.3853</v>
      </c>
      <c r="O98" s="5">
        <f t="shared" si="10"/>
        <v>14360.3605382367</v>
      </c>
      <c r="Q98" s="16">
        <f t="shared" si="8"/>
        <v>22910.2352007633</v>
      </c>
      <c r="S98" s="16">
        <f t="shared" si="9"/>
        <v>93621.19</v>
      </c>
    </row>
    <row r="99" spans="1:19" ht="11.25">
      <c r="A99" s="32" t="s">
        <v>94</v>
      </c>
      <c r="B99" s="33"/>
      <c r="C99" s="33" t="s">
        <v>224</v>
      </c>
      <c r="E99" s="6">
        <v>26649.98</v>
      </c>
      <c r="G99" s="19">
        <v>0.6019</v>
      </c>
      <c r="I99" s="20">
        <f t="shared" si="6"/>
        <v>16040.622962</v>
      </c>
      <c r="K99" s="5">
        <f t="shared" si="7"/>
        <v>10609.357038</v>
      </c>
      <c r="M99" s="14">
        <v>0.276</v>
      </c>
      <c r="O99" s="5">
        <f t="shared" si="10"/>
        <v>2928.1825424880003</v>
      </c>
      <c r="Q99" s="16">
        <f t="shared" si="8"/>
        <v>7681.174495511999</v>
      </c>
      <c r="S99" s="16">
        <f t="shared" si="9"/>
        <v>26649.979999999996</v>
      </c>
    </row>
    <row r="100" spans="1:19" ht="11.25">
      <c r="A100" s="32" t="s">
        <v>95</v>
      </c>
      <c r="B100" s="33"/>
      <c r="C100" s="33" t="s">
        <v>225</v>
      </c>
      <c r="E100" s="6">
        <v>14802.81</v>
      </c>
      <c r="G100" s="19">
        <v>0.6019</v>
      </c>
      <c r="I100" s="20">
        <f t="shared" si="6"/>
        <v>8909.811339</v>
      </c>
      <c r="K100" s="5">
        <f t="shared" si="7"/>
        <v>5892.998661</v>
      </c>
      <c r="M100" s="14">
        <v>0.3025</v>
      </c>
      <c r="O100" s="5">
        <f t="shared" si="10"/>
        <v>1782.6320949524998</v>
      </c>
      <c r="Q100" s="16">
        <f t="shared" si="8"/>
        <v>4110.3665660475</v>
      </c>
      <c r="S100" s="16">
        <f t="shared" si="9"/>
        <v>14802.81</v>
      </c>
    </row>
    <row r="101" spans="1:19" ht="11.25">
      <c r="A101" s="32" t="s">
        <v>96</v>
      </c>
      <c r="B101" s="33"/>
      <c r="C101" s="33" t="s">
        <v>226</v>
      </c>
      <c r="E101" s="6">
        <v>0</v>
      </c>
      <c r="G101" s="19">
        <v>0.6019</v>
      </c>
      <c r="I101" s="20">
        <f t="shared" si="6"/>
        <v>0</v>
      </c>
      <c r="K101" s="5">
        <f t="shared" si="7"/>
        <v>0</v>
      </c>
      <c r="M101" s="14">
        <v>0.2755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32" t="s">
        <v>97</v>
      </c>
      <c r="B102" s="33"/>
      <c r="C102" s="33" t="s">
        <v>227</v>
      </c>
      <c r="E102" s="6">
        <v>25366.86</v>
      </c>
      <c r="G102" s="19">
        <v>0.6019</v>
      </c>
      <c r="I102" s="20">
        <f t="shared" si="6"/>
        <v>15268.313034</v>
      </c>
      <c r="K102" s="5">
        <f t="shared" si="7"/>
        <v>10098.546966</v>
      </c>
      <c r="M102" s="14">
        <v>0.2708</v>
      </c>
      <c r="O102" s="5">
        <f t="shared" si="10"/>
        <v>2734.6865183928</v>
      </c>
      <c r="Q102" s="16">
        <f t="shared" si="8"/>
        <v>7363.8604476072</v>
      </c>
      <c r="S102" s="16">
        <f t="shared" si="9"/>
        <v>25366.86</v>
      </c>
    </row>
    <row r="103" spans="1:19" ht="11.25">
      <c r="A103" s="32" t="s">
        <v>98</v>
      </c>
      <c r="B103" s="33"/>
      <c r="C103" s="33" t="s">
        <v>228</v>
      </c>
      <c r="E103" s="6">
        <f>28134.46-16514.4</f>
        <v>11620.059999999998</v>
      </c>
      <c r="G103" s="19">
        <v>0.6019</v>
      </c>
      <c r="I103" s="20">
        <f t="shared" si="6"/>
        <v>6994.114113999998</v>
      </c>
      <c r="K103" s="5">
        <f t="shared" si="7"/>
        <v>4625.9458859999995</v>
      </c>
      <c r="M103" s="14">
        <v>0.3888</v>
      </c>
      <c r="O103" s="5">
        <f t="shared" si="10"/>
        <v>1798.5677604767998</v>
      </c>
      <c r="Q103" s="16">
        <f t="shared" si="8"/>
        <v>2827.3781255231997</v>
      </c>
      <c r="S103" s="16">
        <f t="shared" si="9"/>
        <v>11620.059999999998</v>
      </c>
    </row>
    <row r="104" spans="1:19" ht="11.25">
      <c r="A104" s="32" t="s">
        <v>99</v>
      </c>
      <c r="B104" s="33"/>
      <c r="C104" s="33" t="s">
        <v>229</v>
      </c>
      <c r="E104" s="6">
        <f>60120.06+9142</f>
        <v>69262.06</v>
      </c>
      <c r="G104" s="19">
        <v>0.6019</v>
      </c>
      <c r="I104" s="20">
        <f t="shared" si="6"/>
        <v>41688.833913999995</v>
      </c>
      <c r="K104" s="5">
        <f t="shared" si="7"/>
        <v>27573.226086000002</v>
      </c>
      <c r="M104" s="14">
        <v>0.5309</v>
      </c>
      <c r="O104" s="5">
        <f t="shared" si="10"/>
        <v>14638.625729057403</v>
      </c>
      <c r="Q104" s="16">
        <f t="shared" si="8"/>
        <v>12934.6003569426</v>
      </c>
      <c r="S104" s="16">
        <f t="shared" si="9"/>
        <v>69262.06</v>
      </c>
    </row>
    <row r="105" spans="1:19" ht="11.25">
      <c r="A105" s="32" t="s">
        <v>100</v>
      </c>
      <c r="B105" s="33"/>
      <c r="C105" s="33" t="s">
        <v>230</v>
      </c>
      <c r="E105" s="6"/>
      <c r="G105" s="19">
        <v>0.6019</v>
      </c>
      <c r="I105" s="20">
        <f t="shared" si="6"/>
        <v>0</v>
      </c>
      <c r="K105" s="5">
        <f aca="true" t="shared" si="11" ref="K105:K139">E105-I105</f>
        <v>0</v>
      </c>
      <c r="M105" s="14">
        <v>0.255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32" t="s">
        <v>101</v>
      </c>
      <c r="B106" s="33"/>
      <c r="C106" s="33" t="s">
        <v>231</v>
      </c>
      <c r="E106" s="6">
        <v>15676.56</v>
      </c>
      <c r="G106" s="19">
        <v>0.6019</v>
      </c>
      <c r="I106" s="20">
        <f t="shared" si="6"/>
        <v>9435.721464</v>
      </c>
      <c r="K106" s="5">
        <f t="shared" si="11"/>
        <v>6240.838535999999</v>
      </c>
      <c r="M106" s="14">
        <v>0.2547</v>
      </c>
      <c r="O106" s="5">
        <f t="shared" si="10"/>
        <v>1589.5415751191997</v>
      </c>
      <c r="Q106" s="16">
        <f t="shared" si="8"/>
        <v>4651.2969608808</v>
      </c>
      <c r="S106" s="16">
        <f t="shared" si="9"/>
        <v>15676.56</v>
      </c>
    </row>
    <row r="107" spans="1:19" ht="11.25">
      <c r="A107" s="32" t="s">
        <v>102</v>
      </c>
      <c r="B107" s="33"/>
      <c r="C107" s="33" t="s">
        <v>232</v>
      </c>
      <c r="E107" s="6">
        <v>376.98</v>
      </c>
      <c r="G107" s="19">
        <v>0.6019</v>
      </c>
      <c r="I107" s="20">
        <f t="shared" si="6"/>
        <v>226.90426200000002</v>
      </c>
      <c r="K107" s="5">
        <f t="shared" si="11"/>
        <v>150.075738</v>
      </c>
      <c r="M107" s="14">
        <v>0.2329</v>
      </c>
      <c r="O107" s="5">
        <f t="shared" si="10"/>
        <v>34.9526393802</v>
      </c>
      <c r="Q107" s="16">
        <f t="shared" si="8"/>
        <v>115.1230986198</v>
      </c>
      <c r="S107" s="16">
        <f t="shared" si="9"/>
        <v>376.98</v>
      </c>
    </row>
    <row r="108" spans="1:19" ht="11.25">
      <c r="A108" s="32" t="s">
        <v>103</v>
      </c>
      <c r="B108" s="33"/>
      <c r="C108" s="33" t="s">
        <v>233</v>
      </c>
      <c r="E108" s="6">
        <f>88718.84-9522.92</f>
        <v>79195.92</v>
      </c>
      <c r="G108" s="19">
        <v>0.6019</v>
      </c>
      <c r="I108" s="20">
        <f t="shared" si="6"/>
        <v>47668.024248</v>
      </c>
      <c r="K108" s="5">
        <f t="shared" si="11"/>
        <v>31527.895751999997</v>
      </c>
      <c r="M108" s="14">
        <v>0.3068</v>
      </c>
      <c r="O108" s="5">
        <f t="shared" si="10"/>
        <v>9672.7584167136</v>
      </c>
      <c r="Q108" s="16">
        <f t="shared" si="8"/>
        <v>21855.137335286396</v>
      </c>
      <c r="S108" s="16">
        <f t="shared" si="9"/>
        <v>79195.92</v>
      </c>
    </row>
    <row r="109" spans="1:19" ht="11.25">
      <c r="A109" s="32" t="s">
        <v>104</v>
      </c>
      <c r="B109" s="33"/>
      <c r="C109" s="33" t="s">
        <v>234</v>
      </c>
      <c r="E109" s="6">
        <f>74930.54+1959</f>
        <v>76889.54</v>
      </c>
      <c r="G109" s="19">
        <v>0.6019</v>
      </c>
      <c r="I109" s="20">
        <f t="shared" si="6"/>
        <v>46279.814126</v>
      </c>
      <c r="K109" s="5">
        <f t="shared" si="11"/>
        <v>30609.725873999996</v>
      </c>
      <c r="M109" s="14">
        <v>0.3715</v>
      </c>
      <c r="O109" s="5">
        <f t="shared" si="10"/>
        <v>11371.513162190999</v>
      </c>
      <c r="Q109" s="16">
        <f t="shared" si="8"/>
        <v>19238.212711809</v>
      </c>
      <c r="S109" s="16">
        <f t="shared" si="9"/>
        <v>76889.54</v>
      </c>
    </row>
    <row r="110" spans="1:19" ht="11.25">
      <c r="A110" s="32" t="s">
        <v>105</v>
      </c>
      <c r="B110" s="33"/>
      <c r="C110" s="33" t="s">
        <v>235</v>
      </c>
      <c r="E110" s="6"/>
      <c r="G110" s="19">
        <v>0.6019</v>
      </c>
      <c r="I110" s="20">
        <f t="shared" si="6"/>
        <v>0</v>
      </c>
      <c r="K110" s="5">
        <f t="shared" si="11"/>
        <v>0</v>
      </c>
      <c r="M110" s="14">
        <v>0.4027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32" t="s">
        <v>106</v>
      </c>
      <c r="B111" s="33"/>
      <c r="C111" s="33" t="s">
        <v>236</v>
      </c>
      <c r="E111" s="6">
        <v>12835.24</v>
      </c>
      <c r="G111" s="19">
        <v>0.6019</v>
      </c>
      <c r="I111" s="20">
        <f t="shared" si="6"/>
        <v>7725.530956</v>
      </c>
      <c r="K111" s="5">
        <f t="shared" si="11"/>
        <v>5109.709044</v>
      </c>
      <c r="M111" s="14">
        <v>0.2496</v>
      </c>
      <c r="O111" s="5">
        <f t="shared" si="10"/>
        <v>1275.3833773823999</v>
      </c>
      <c r="Q111" s="16">
        <f t="shared" si="8"/>
        <v>3834.3256666176003</v>
      </c>
      <c r="S111" s="16">
        <f t="shared" si="9"/>
        <v>12835.24</v>
      </c>
    </row>
    <row r="112" spans="1:19" ht="11.25">
      <c r="A112" s="32" t="s">
        <v>107</v>
      </c>
      <c r="B112" s="33"/>
      <c r="C112" s="33" t="s">
        <v>237</v>
      </c>
      <c r="E112" s="6">
        <v>47158.74</v>
      </c>
      <c r="G112" s="19">
        <v>0.6019</v>
      </c>
      <c r="I112" s="20">
        <f t="shared" si="6"/>
        <v>28384.845606</v>
      </c>
      <c r="K112" s="5">
        <f t="shared" si="11"/>
        <v>18773.894394</v>
      </c>
      <c r="M112" s="14">
        <v>0.2223</v>
      </c>
      <c r="O112" s="5">
        <f t="shared" si="10"/>
        <v>4173.4367237862</v>
      </c>
      <c r="Q112" s="16">
        <f t="shared" si="8"/>
        <v>14600.4576702138</v>
      </c>
      <c r="S112" s="16">
        <f t="shared" si="9"/>
        <v>47158.74</v>
      </c>
    </row>
    <row r="113" spans="1:19" ht="11.25">
      <c r="A113" s="32" t="s">
        <v>108</v>
      </c>
      <c r="B113" s="33"/>
      <c r="C113" s="33" t="s">
        <v>238</v>
      </c>
      <c r="E113" s="6">
        <v>10051.09</v>
      </c>
      <c r="G113" s="19">
        <v>0.6019</v>
      </c>
      <c r="I113" s="20">
        <f t="shared" si="6"/>
        <v>6049.751071</v>
      </c>
      <c r="K113" s="5">
        <f t="shared" si="11"/>
        <v>4001.3389290000005</v>
      </c>
      <c r="M113" s="14">
        <v>0.371</v>
      </c>
      <c r="O113" s="5">
        <f t="shared" si="10"/>
        <v>1484.4967426590001</v>
      </c>
      <c r="Q113" s="16">
        <f t="shared" si="8"/>
        <v>2516.8421863410003</v>
      </c>
      <c r="S113" s="16">
        <f t="shared" si="9"/>
        <v>10051.09</v>
      </c>
    </row>
    <row r="114" spans="1:19" ht="11.25">
      <c r="A114" s="32" t="s">
        <v>110</v>
      </c>
      <c r="B114" s="33"/>
      <c r="C114" s="33" t="s">
        <v>239</v>
      </c>
      <c r="E114" s="6">
        <f>30587.9-26040</f>
        <v>4547.9000000000015</v>
      </c>
      <c r="G114" s="19">
        <v>0.6019</v>
      </c>
      <c r="I114" s="20">
        <f t="shared" si="6"/>
        <v>2737.381010000001</v>
      </c>
      <c r="K114" s="5">
        <f t="shared" si="11"/>
        <v>1810.5189900000005</v>
      </c>
      <c r="M114" s="14">
        <v>0.3441</v>
      </c>
      <c r="O114" s="5">
        <f t="shared" si="10"/>
        <v>622.9995844590002</v>
      </c>
      <c r="Q114" s="16">
        <f t="shared" si="8"/>
        <v>1187.5194055410002</v>
      </c>
      <c r="S114" s="16">
        <f t="shared" si="9"/>
        <v>4547.9000000000015</v>
      </c>
    </row>
    <row r="115" spans="1:19" ht="11.25">
      <c r="A115" s="32" t="s">
        <v>111</v>
      </c>
      <c r="B115" s="33"/>
      <c r="C115" s="33" t="s">
        <v>240</v>
      </c>
      <c r="E115" s="6">
        <v>0</v>
      </c>
      <c r="G115" s="19">
        <v>0.6019</v>
      </c>
      <c r="I115" s="20">
        <f t="shared" si="6"/>
        <v>0</v>
      </c>
      <c r="K115" s="5">
        <f t="shared" si="11"/>
        <v>0</v>
      </c>
      <c r="M115" s="14">
        <v>0.3146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32" t="s">
        <v>109</v>
      </c>
      <c r="B116" s="33"/>
      <c r="C116" s="33" t="s">
        <v>279</v>
      </c>
      <c r="E116" s="6">
        <v>25670.48</v>
      </c>
      <c r="G116" s="19">
        <v>0.6019</v>
      </c>
      <c r="I116" s="20">
        <f t="shared" si="6"/>
        <v>15451.061912</v>
      </c>
      <c r="K116" s="5">
        <f t="shared" si="11"/>
        <v>10219.418088</v>
      </c>
      <c r="M116" s="14">
        <v>0.3223</v>
      </c>
      <c r="O116" s="5">
        <f t="shared" si="10"/>
        <v>3293.7184497624</v>
      </c>
      <c r="Q116" s="16">
        <f t="shared" si="8"/>
        <v>6925.6996382376</v>
      </c>
      <c r="S116" s="16">
        <f t="shared" si="9"/>
        <v>25670.479999999996</v>
      </c>
    </row>
    <row r="117" spans="1:19" ht="11.25">
      <c r="A117" s="32" t="s">
        <v>112</v>
      </c>
      <c r="B117" s="33"/>
      <c r="C117" s="33" t="s">
        <v>241</v>
      </c>
      <c r="E117" s="6">
        <f>30906.83+1632.5</f>
        <v>32539.33</v>
      </c>
      <c r="G117" s="19">
        <v>0.6019</v>
      </c>
      <c r="I117" s="20">
        <f t="shared" si="6"/>
        <v>19585.422727</v>
      </c>
      <c r="K117" s="5">
        <f t="shared" si="11"/>
        <v>12953.907273</v>
      </c>
      <c r="M117" s="14">
        <v>0.3808</v>
      </c>
      <c r="O117" s="5">
        <f t="shared" si="10"/>
        <v>4932.8478895584</v>
      </c>
      <c r="Q117" s="16">
        <f t="shared" si="8"/>
        <v>8021.0593834416</v>
      </c>
      <c r="S117" s="16">
        <f t="shared" si="9"/>
        <v>32539.33</v>
      </c>
    </row>
    <row r="118" spans="1:19" ht="11.25">
      <c r="A118" s="32" t="s">
        <v>113</v>
      </c>
      <c r="B118" s="33"/>
      <c r="C118" s="33" t="s">
        <v>242</v>
      </c>
      <c r="E118" s="6">
        <v>11035.28</v>
      </c>
      <c r="G118" s="19">
        <v>0.6019</v>
      </c>
      <c r="I118" s="20">
        <f t="shared" si="6"/>
        <v>6642.135032</v>
      </c>
      <c r="K118" s="5">
        <f t="shared" si="11"/>
        <v>4393.1449680000005</v>
      </c>
      <c r="M118" s="14">
        <v>0.2667</v>
      </c>
      <c r="O118" s="5">
        <f t="shared" si="10"/>
        <v>1171.6517629656</v>
      </c>
      <c r="Q118" s="16">
        <f t="shared" si="8"/>
        <v>3221.4932050344005</v>
      </c>
      <c r="S118" s="16">
        <f t="shared" si="9"/>
        <v>11035.28</v>
      </c>
    </row>
    <row r="119" spans="1:19" ht="11.25">
      <c r="A119" s="32" t="s">
        <v>114</v>
      </c>
      <c r="B119" s="33"/>
      <c r="C119" s="33" t="s">
        <v>243</v>
      </c>
      <c r="E119" s="6"/>
      <c r="G119" s="19">
        <v>0.6019</v>
      </c>
      <c r="I119" s="20">
        <f t="shared" si="6"/>
        <v>0</v>
      </c>
      <c r="K119" s="5">
        <f t="shared" si="11"/>
        <v>0</v>
      </c>
      <c r="M119" s="14">
        <v>0.3302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32" t="s">
        <v>115</v>
      </c>
      <c r="B120" s="33"/>
      <c r="C120" s="33" t="s">
        <v>244</v>
      </c>
      <c r="E120" s="6">
        <f>52051.42+14580</f>
        <v>66631.42</v>
      </c>
      <c r="G120" s="19">
        <v>0.6019</v>
      </c>
      <c r="I120" s="20">
        <f t="shared" si="6"/>
        <v>40105.451698</v>
      </c>
      <c r="K120" s="5">
        <f t="shared" si="11"/>
        <v>26525.968302</v>
      </c>
      <c r="M120" s="14">
        <v>0.2736</v>
      </c>
      <c r="O120" s="5">
        <f t="shared" si="10"/>
        <v>7257.5049274272005</v>
      </c>
      <c r="Q120" s="16">
        <f t="shared" si="8"/>
        <v>19268.4633745728</v>
      </c>
      <c r="S120" s="16">
        <f t="shared" si="9"/>
        <v>66631.42</v>
      </c>
    </row>
    <row r="121" spans="1:19" ht="11.25">
      <c r="A121" s="32" t="s">
        <v>116</v>
      </c>
      <c r="B121" s="33"/>
      <c r="C121" s="33" t="s">
        <v>245</v>
      </c>
      <c r="E121" s="6">
        <f>19968.24</f>
        <v>19968.24</v>
      </c>
      <c r="G121" s="19">
        <v>0.6019</v>
      </c>
      <c r="I121" s="20">
        <f t="shared" si="6"/>
        <v>12018.883656</v>
      </c>
      <c r="K121" s="5">
        <f t="shared" si="11"/>
        <v>7949.356344000002</v>
      </c>
      <c r="M121" s="14">
        <v>0.4168</v>
      </c>
      <c r="O121" s="5">
        <f t="shared" si="10"/>
        <v>3313.2917241792006</v>
      </c>
      <c r="Q121" s="16">
        <f t="shared" si="8"/>
        <v>4636.064619820801</v>
      </c>
      <c r="S121" s="16">
        <f t="shared" si="9"/>
        <v>19968.24</v>
      </c>
    </row>
    <row r="122" spans="1:19" ht="11.25">
      <c r="A122" s="32" t="s">
        <v>117</v>
      </c>
      <c r="B122" s="33"/>
      <c r="C122" s="33" t="s">
        <v>246</v>
      </c>
      <c r="E122" s="6"/>
      <c r="G122" s="19">
        <v>0.6019</v>
      </c>
      <c r="I122" s="20">
        <f t="shared" si="6"/>
        <v>0</v>
      </c>
      <c r="K122" s="5">
        <f t="shared" si="11"/>
        <v>0</v>
      </c>
      <c r="M122" s="14">
        <v>0.4273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32" t="s">
        <v>118</v>
      </c>
      <c r="B123" s="33"/>
      <c r="C123" s="33" t="s">
        <v>247</v>
      </c>
      <c r="E123" s="6"/>
      <c r="G123" s="19">
        <v>0.6019</v>
      </c>
      <c r="I123" s="20">
        <f t="shared" si="6"/>
        <v>0</v>
      </c>
      <c r="K123" s="5">
        <f t="shared" si="11"/>
        <v>0</v>
      </c>
      <c r="M123" s="14">
        <v>0.3321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32" t="s">
        <v>119</v>
      </c>
      <c r="B124" s="33"/>
      <c r="C124" s="33" t="s">
        <v>248</v>
      </c>
      <c r="E124" s="6">
        <v>-4978.07</v>
      </c>
      <c r="G124" s="19">
        <v>0.6019</v>
      </c>
      <c r="I124" s="20">
        <f t="shared" si="6"/>
        <v>-2996.3003329999997</v>
      </c>
      <c r="K124" s="5">
        <f t="shared" si="11"/>
        <v>-1981.769667</v>
      </c>
      <c r="M124" s="14">
        <v>0.2773</v>
      </c>
      <c r="O124" s="5">
        <f t="shared" si="10"/>
        <v>-549.5447286591</v>
      </c>
      <c r="Q124" s="16">
        <f t="shared" si="8"/>
        <v>-1432.2249383409</v>
      </c>
      <c r="S124" s="16">
        <f t="shared" si="9"/>
        <v>-4978.07</v>
      </c>
    </row>
    <row r="125" spans="1:19" ht="11.25">
      <c r="A125" s="32" t="s">
        <v>120</v>
      </c>
      <c r="B125" s="33"/>
      <c r="C125" s="33" t="s">
        <v>249</v>
      </c>
      <c r="E125" s="6">
        <v>102796.83</v>
      </c>
      <c r="G125" s="19">
        <v>0.6019</v>
      </c>
      <c r="I125" s="20">
        <f aca="true" t="shared" si="12" ref="I125:I139">E125*G125</f>
        <v>61873.411977</v>
      </c>
      <c r="K125" s="5">
        <f t="shared" si="11"/>
        <v>40923.418023</v>
      </c>
      <c r="M125" s="14">
        <v>0.2455</v>
      </c>
      <c r="O125" s="5">
        <f t="shared" si="10"/>
        <v>10046.699124646499</v>
      </c>
      <c r="Q125" s="16">
        <f t="shared" si="8"/>
        <v>30876.7188983535</v>
      </c>
      <c r="S125" s="16">
        <f t="shared" si="9"/>
        <v>102796.83</v>
      </c>
    </row>
    <row r="126" spans="1:19" ht="11.25">
      <c r="A126" s="32" t="s">
        <v>121</v>
      </c>
      <c r="B126" s="33"/>
      <c r="C126" s="33" t="s">
        <v>250</v>
      </c>
      <c r="E126" s="6"/>
      <c r="G126" s="19">
        <v>0.6019</v>
      </c>
      <c r="I126" s="20">
        <f t="shared" si="12"/>
        <v>0</v>
      </c>
      <c r="K126" s="5">
        <f t="shared" si="11"/>
        <v>0</v>
      </c>
      <c r="M126" s="14">
        <v>0.3254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32" t="s">
        <v>122</v>
      </c>
      <c r="B127" s="33"/>
      <c r="C127" s="33" t="s">
        <v>251</v>
      </c>
      <c r="E127" s="6">
        <v>25881.12</v>
      </c>
      <c r="G127" s="19">
        <v>0.6019</v>
      </c>
      <c r="I127" s="20">
        <f t="shared" si="12"/>
        <v>15577.846128</v>
      </c>
      <c r="K127" s="5">
        <f t="shared" si="11"/>
        <v>10303.273872</v>
      </c>
      <c r="M127" s="14">
        <v>0.3535</v>
      </c>
      <c r="O127" s="5">
        <f t="shared" si="10"/>
        <v>3642.2073137519997</v>
      </c>
      <c r="Q127" s="16">
        <f t="shared" si="8"/>
        <v>6661.066558248</v>
      </c>
      <c r="S127" s="16">
        <f t="shared" si="9"/>
        <v>25881.12</v>
      </c>
    </row>
    <row r="128" spans="1:19" ht="11.25">
      <c r="A128" s="32" t="s">
        <v>123</v>
      </c>
      <c r="B128" s="33"/>
      <c r="C128" s="33" t="s">
        <v>252</v>
      </c>
      <c r="E128" s="6">
        <f>326.5+16514.4</f>
        <v>16840.9</v>
      </c>
      <c r="G128" s="19">
        <v>0.6019</v>
      </c>
      <c r="I128" s="20">
        <f t="shared" si="12"/>
        <v>10136.53771</v>
      </c>
      <c r="K128" s="5">
        <f t="shared" si="11"/>
        <v>6704.362290000001</v>
      </c>
      <c r="M128" s="14">
        <v>0.2787</v>
      </c>
      <c r="O128" s="5">
        <f t="shared" si="10"/>
        <v>1868.5057702230004</v>
      </c>
      <c r="Q128" s="16">
        <f t="shared" si="8"/>
        <v>4835.856519777</v>
      </c>
      <c r="S128" s="16">
        <f t="shared" si="9"/>
        <v>16840.9</v>
      </c>
    </row>
    <row r="129" spans="1:19" ht="11.25">
      <c r="A129" s="32" t="s">
        <v>124</v>
      </c>
      <c r="B129" s="33"/>
      <c r="C129" s="33" t="s">
        <v>253</v>
      </c>
      <c r="E129" s="6">
        <v>91189.51</v>
      </c>
      <c r="G129" s="19">
        <v>0.6019</v>
      </c>
      <c r="I129" s="20">
        <f t="shared" si="12"/>
        <v>54886.966068999995</v>
      </c>
      <c r="K129" s="5">
        <f t="shared" si="11"/>
        <v>36302.543931</v>
      </c>
      <c r="M129" s="14">
        <v>0.2605</v>
      </c>
      <c r="O129" s="5">
        <f t="shared" si="10"/>
        <v>9456.8126940255</v>
      </c>
      <c r="Q129" s="16">
        <f t="shared" si="8"/>
        <v>26845.731236974498</v>
      </c>
      <c r="S129" s="16">
        <f t="shared" si="9"/>
        <v>91189.51</v>
      </c>
    </row>
    <row r="130" spans="1:19" ht="11.25">
      <c r="A130" s="32" t="s">
        <v>125</v>
      </c>
      <c r="B130" s="33"/>
      <c r="C130" s="33" t="s">
        <v>254</v>
      </c>
      <c r="E130" s="6"/>
      <c r="G130" s="19">
        <v>0.6019</v>
      </c>
      <c r="I130" s="20">
        <f t="shared" si="12"/>
        <v>0</v>
      </c>
      <c r="K130" s="5">
        <f t="shared" si="11"/>
        <v>0</v>
      </c>
      <c r="M130" s="14">
        <v>0.2035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32" t="s">
        <v>126</v>
      </c>
      <c r="B131" s="33"/>
      <c r="C131" s="33" t="s">
        <v>255</v>
      </c>
      <c r="E131" s="6">
        <f>209603.84+2611.7</f>
        <v>212215.54</v>
      </c>
      <c r="G131" s="19">
        <v>0.6019</v>
      </c>
      <c r="I131" s="20">
        <f t="shared" si="12"/>
        <v>127732.533526</v>
      </c>
      <c r="K131" s="5">
        <f t="shared" si="11"/>
        <v>84483.00647400001</v>
      </c>
      <c r="M131" s="14">
        <v>0.3691</v>
      </c>
      <c r="O131" s="5">
        <f t="shared" si="10"/>
        <v>31182.677689553402</v>
      </c>
      <c r="Q131" s="16">
        <f t="shared" si="8"/>
        <v>53300.32878444661</v>
      </c>
      <c r="S131" s="16">
        <f t="shared" si="9"/>
        <v>212215.54</v>
      </c>
    </row>
    <row r="132" spans="1:19" ht="11.25">
      <c r="A132" s="32" t="s">
        <v>127</v>
      </c>
      <c r="B132" s="33"/>
      <c r="C132" s="33" t="s">
        <v>256</v>
      </c>
      <c r="E132" s="6">
        <v>69539.26</v>
      </c>
      <c r="G132" s="19">
        <v>0.6019</v>
      </c>
      <c r="I132" s="20">
        <f t="shared" si="12"/>
        <v>41855.680594</v>
      </c>
      <c r="K132" s="5">
        <f t="shared" si="11"/>
        <v>27683.579405999997</v>
      </c>
      <c r="M132" s="14">
        <v>0.3072</v>
      </c>
      <c r="O132" s="5">
        <f t="shared" si="10"/>
        <v>8504.395593523199</v>
      </c>
      <c r="Q132" s="16">
        <f t="shared" si="8"/>
        <v>19179.183812476796</v>
      </c>
      <c r="S132" s="16">
        <f t="shared" si="9"/>
        <v>69539.26</v>
      </c>
    </row>
    <row r="133" spans="1:19" ht="11.25">
      <c r="A133" s="32" t="s">
        <v>128</v>
      </c>
      <c r="B133" s="33"/>
      <c r="C133" s="33" t="s">
        <v>257</v>
      </c>
      <c r="E133" s="6">
        <v>23558.63</v>
      </c>
      <c r="G133" s="19">
        <v>0.6019</v>
      </c>
      <c r="I133" s="20">
        <f t="shared" si="12"/>
        <v>14179.939397</v>
      </c>
      <c r="K133" s="5">
        <f t="shared" si="11"/>
        <v>9378.690603000001</v>
      </c>
      <c r="M133" s="14">
        <v>0.3513</v>
      </c>
      <c r="O133" s="5">
        <f t="shared" si="10"/>
        <v>3294.7340088339</v>
      </c>
      <c r="Q133" s="16">
        <f t="shared" si="8"/>
        <v>6083.9565941661</v>
      </c>
      <c r="S133" s="16">
        <f t="shared" si="9"/>
        <v>23558.629999999997</v>
      </c>
    </row>
    <row r="134" spans="1:19" ht="11.25">
      <c r="A134" s="32" t="s">
        <v>129</v>
      </c>
      <c r="B134" s="33"/>
      <c r="C134" s="33" t="s">
        <v>258</v>
      </c>
      <c r="E134" s="6">
        <v>2225.02</v>
      </c>
      <c r="G134" s="19">
        <v>0.6019</v>
      </c>
      <c r="I134" s="20">
        <f t="shared" si="12"/>
        <v>1339.239538</v>
      </c>
      <c r="K134" s="5">
        <f t="shared" si="11"/>
        <v>885.7804619999999</v>
      </c>
      <c r="M134" s="14">
        <v>0.2699</v>
      </c>
      <c r="O134" s="5">
        <f t="shared" si="10"/>
        <v>239.07214669379997</v>
      </c>
      <c r="Q134" s="16">
        <f t="shared" si="8"/>
        <v>646.7083153062</v>
      </c>
      <c r="S134" s="16">
        <f t="shared" si="9"/>
        <v>2225.02</v>
      </c>
    </row>
    <row r="135" spans="1:19" ht="11.25">
      <c r="A135" s="32" t="s">
        <v>130</v>
      </c>
      <c r="B135" s="33"/>
      <c r="C135" s="33" t="s">
        <v>259</v>
      </c>
      <c r="E135" s="6">
        <v>2878.02</v>
      </c>
      <c r="G135" s="19">
        <v>0.6019</v>
      </c>
      <c r="I135" s="20">
        <f t="shared" si="12"/>
        <v>1732.280238</v>
      </c>
      <c r="K135" s="5">
        <f t="shared" si="11"/>
        <v>1145.739762</v>
      </c>
      <c r="M135" s="14">
        <v>0.2432</v>
      </c>
      <c r="O135" s="5">
        <f t="shared" si="10"/>
        <v>278.64391011839996</v>
      </c>
      <c r="Q135" s="16">
        <f t="shared" si="8"/>
        <v>867.0958518816</v>
      </c>
      <c r="S135" s="16">
        <f t="shared" si="9"/>
        <v>2878.02</v>
      </c>
    </row>
    <row r="136" spans="1:19" ht="11.25">
      <c r="A136" s="32" t="s">
        <v>131</v>
      </c>
      <c r="B136" s="33"/>
      <c r="C136" s="33" t="s">
        <v>260</v>
      </c>
      <c r="E136" s="6">
        <v>208229.74</v>
      </c>
      <c r="G136" s="19">
        <v>0.6019</v>
      </c>
      <c r="I136" s="20">
        <f t="shared" si="12"/>
        <v>125333.48050599999</v>
      </c>
      <c r="K136" s="5">
        <f t="shared" si="11"/>
        <v>82896.259494</v>
      </c>
      <c r="M136" s="14">
        <v>0.3569</v>
      </c>
      <c r="O136" s="5">
        <f>K136*M136</f>
        <v>29585.6750134086</v>
      </c>
      <c r="Q136" s="16">
        <f>K136-O136</f>
        <v>53310.584480591395</v>
      </c>
      <c r="S136" s="16">
        <f>I136+O136+Q136</f>
        <v>208229.74</v>
      </c>
    </row>
    <row r="137" spans="1:19" ht="11.25">
      <c r="A137" s="32" t="s">
        <v>132</v>
      </c>
      <c r="B137" s="33"/>
      <c r="C137" s="33" t="s">
        <v>261</v>
      </c>
      <c r="E137" s="6">
        <v>5206.52</v>
      </c>
      <c r="G137" s="19">
        <v>0.6019</v>
      </c>
      <c r="I137" s="20">
        <f t="shared" si="12"/>
        <v>3133.804388</v>
      </c>
      <c r="K137" s="5">
        <f t="shared" si="11"/>
        <v>2072.7156120000004</v>
      </c>
      <c r="M137" s="14">
        <v>0.3843</v>
      </c>
      <c r="O137" s="5">
        <f>K137*M137</f>
        <v>796.5446096916002</v>
      </c>
      <c r="Q137" s="16">
        <f>K137-O137</f>
        <v>1276.1710023084001</v>
      </c>
      <c r="S137" s="16">
        <f>I137+O137+Q137</f>
        <v>5206.52</v>
      </c>
    </row>
    <row r="138" spans="1:19" ht="11.25">
      <c r="A138" s="32" t="s">
        <v>133</v>
      </c>
      <c r="B138" s="33"/>
      <c r="C138" s="33" t="s">
        <v>262</v>
      </c>
      <c r="E138" s="6">
        <v>24094.02</v>
      </c>
      <c r="G138" s="19">
        <v>0.6019</v>
      </c>
      <c r="I138" s="20">
        <f t="shared" si="12"/>
        <v>14502.190638</v>
      </c>
      <c r="K138" s="5">
        <f t="shared" si="11"/>
        <v>9591.829362</v>
      </c>
      <c r="M138" s="14">
        <v>0.4553</v>
      </c>
      <c r="O138" s="5">
        <f>K138*M138</f>
        <v>4367.1599085186</v>
      </c>
      <c r="Q138" s="16">
        <f>K138-O138</f>
        <v>5224.6694534814005</v>
      </c>
      <c r="S138" s="16">
        <f>I138+O138+Q138</f>
        <v>24094.02</v>
      </c>
    </row>
    <row r="139" spans="1:19" ht="11.25">
      <c r="A139" s="32" t="s">
        <v>134</v>
      </c>
      <c r="B139" s="33"/>
      <c r="C139" s="33" t="s">
        <v>263</v>
      </c>
      <c r="E139" s="6">
        <f>10445.32-12461.42</f>
        <v>-2016.1000000000004</v>
      </c>
      <c r="G139" s="19">
        <v>0.6019</v>
      </c>
      <c r="I139" s="20">
        <f t="shared" si="12"/>
        <v>-1213.49059</v>
      </c>
      <c r="K139" s="5">
        <f t="shared" si="11"/>
        <v>-802.6094100000003</v>
      </c>
      <c r="M139" s="14">
        <v>0.4587</v>
      </c>
      <c r="O139" s="5">
        <f>K139*M139</f>
        <v>-368.1569363670001</v>
      </c>
      <c r="Q139" s="16">
        <f>K139-O139</f>
        <v>-434.4524736330001</v>
      </c>
      <c r="S139" s="16">
        <f>I139+O139+Q139</f>
        <v>-2016.1000000000004</v>
      </c>
    </row>
    <row r="140" spans="1:9" ht="11.25">
      <c r="A140" s="32"/>
      <c r="B140" s="33"/>
      <c r="C140" s="33"/>
      <c r="E140" s="6"/>
      <c r="G140" s="6"/>
      <c r="I140" s="18"/>
    </row>
    <row r="141" spans="1:9" ht="11.25">
      <c r="A141" s="32"/>
      <c r="B141" s="33"/>
      <c r="C141" s="33"/>
      <c r="E141" s="6"/>
      <c r="G141" s="6"/>
      <c r="I141" s="18"/>
    </row>
    <row r="142" spans="1:17" ht="11.25">
      <c r="A142" s="32"/>
      <c r="B142" s="33"/>
      <c r="C142" s="33"/>
      <c r="E142" s="6"/>
      <c r="G142" s="6"/>
      <c r="I142" s="18"/>
      <c r="Q142" s="16">
        <f>K142-O142</f>
        <v>0</v>
      </c>
    </row>
    <row r="143" spans="1:19" ht="11.25">
      <c r="A143" s="32"/>
      <c r="B143" s="33"/>
      <c r="C143" s="33" t="s">
        <v>264</v>
      </c>
      <c r="E143" s="6">
        <f>SUM(E9:E142)</f>
        <v>3554341.149999999</v>
      </c>
      <c r="G143" s="6"/>
      <c r="I143" s="18">
        <f>SUM(I9:I142)</f>
        <v>2139357.938185</v>
      </c>
      <c r="K143" s="5">
        <f>SUM(K9:K142)</f>
        <v>1414983.2118150005</v>
      </c>
      <c r="O143" s="5">
        <f>SUM(O9:O142)</f>
        <v>492201.27660413424</v>
      </c>
      <c r="Q143" s="16">
        <f>K143-O143</f>
        <v>922781.9352108663</v>
      </c>
      <c r="S143" s="16">
        <f>SUM(S9:S142)</f>
        <v>3554341.149999999</v>
      </c>
    </row>
    <row r="144" spans="1:17" ht="11.25">
      <c r="A144" s="32"/>
      <c r="B144" s="33"/>
      <c r="C144" s="33"/>
      <c r="E144" s="6"/>
      <c r="G144" s="6"/>
      <c r="Q144" s="16"/>
    </row>
    <row r="145" spans="1:17" ht="11.25">
      <c r="A145" s="32"/>
      <c r="B145" s="33"/>
      <c r="C145" s="33"/>
      <c r="E145" s="6"/>
      <c r="G145" s="6"/>
      <c r="Q145" s="16"/>
    </row>
    <row r="146" spans="1:17" ht="11.25">
      <c r="A146" s="32"/>
      <c r="B146" s="33"/>
      <c r="C146" s="33"/>
      <c r="E146" s="6"/>
      <c r="G146" s="6"/>
      <c r="Q146" s="16"/>
    </row>
    <row r="147" spans="1:17" ht="11.25">
      <c r="A147" s="32"/>
      <c r="B147" s="33"/>
      <c r="C147" s="33"/>
      <c r="E147" s="6"/>
      <c r="G147" s="6"/>
      <c r="I147" s="18"/>
      <c r="Q147" s="16"/>
    </row>
    <row r="148" spans="1:17" ht="11.25">
      <c r="A148" s="32"/>
      <c r="B148" s="33"/>
      <c r="C148" s="33"/>
      <c r="E148" s="6"/>
      <c r="G148" s="6"/>
      <c r="Q148" s="16"/>
    </row>
    <row r="149" spans="1:17" ht="11.25">
      <c r="A149" s="32"/>
      <c r="B149" s="33"/>
      <c r="C149" s="33"/>
      <c r="E149" s="6"/>
      <c r="G149" s="6"/>
      <c r="Q149" s="16"/>
    </row>
    <row r="150" spans="1:17" ht="11.25">
      <c r="A150" s="32"/>
      <c r="B150" s="33"/>
      <c r="C150" s="33"/>
      <c r="E150" s="6"/>
      <c r="G150" s="6"/>
      <c r="Q150" s="16"/>
    </row>
    <row r="151" spans="1:17" ht="11.25">
      <c r="A151" s="32"/>
      <c r="B151" s="33"/>
      <c r="C151" s="33"/>
      <c r="E151" s="6"/>
      <c r="G151" s="6"/>
      <c r="Q151" s="16"/>
    </row>
    <row r="152" spans="1:17" ht="11.25">
      <c r="A152" s="32"/>
      <c r="B152" s="33"/>
      <c r="C152" s="33"/>
      <c r="E152" s="6"/>
      <c r="G152" s="6"/>
      <c r="Q152" s="16"/>
    </row>
    <row r="153" spans="1:17" ht="11.25">
      <c r="A153" s="32"/>
      <c r="B153" s="33"/>
      <c r="C153" s="33"/>
      <c r="E153" s="6"/>
      <c r="G153" s="6"/>
      <c r="Q153" s="16"/>
    </row>
    <row r="154" spans="1:17" ht="11.25">
      <c r="A154" s="32"/>
      <c r="B154" s="33"/>
      <c r="C154" s="33"/>
      <c r="E154" s="6"/>
      <c r="G154" s="6"/>
      <c r="Q154" s="16"/>
    </row>
    <row r="155" spans="1:17" ht="11.25">
      <c r="A155" s="32"/>
      <c r="B155" s="33"/>
      <c r="C155" s="33"/>
      <c r="E155" s="6"/>
      <c r="G155" s="6"/>
      <c r="Q155" s="16"/>
    </row>
    <row r="156" spans="1:17" ht="11.25">
      <c r="A156" s="32"/>
      <c r="B156" s="33"/>
      <c r="C156" s="33"/>
      <c r="E156" s="6"/>
      <c r="G156" s="6"/>
      <c r="Q156" s="16"/>
    </row>
    <row r="157" spans="1:17" ht="11.25">
      <c r="A157" s="32"/>
      <c r="B157" s="33"/>
      <c r="C157" s="33"/>
      <c r="E157" s="6"/>
      <c r="G157" s="6"/>
      <c r="Q157" s="16"/>
    </row>
    <row r="158" spans="1:17" ht="11.25">
      <c r="A158" s="32"/>
      <c r="B158" s="33"/>
      <c r="C158" s="33"/>
      <c r="E158" s="6"/>
      <c r="G158" s="6"/>
      <c r="Q158" s="16"/>
    </row>
    <row r="159" spans="1:17" ht="11.25">
      <c r="A159" s="32"/>
      <c r="B159" s="33"/>
      <c r="C159" s="33"/>
      <c r="E159" s="6"/>
      <c r="G159" s="6"/>
      <c r="Q159" s="16"/>
    </row>
    <row r="160" spans="1:17" ht="11.25">
      <c r="A160" s="32"/>
      <c r="B160" s="33"/>
      <c r="C160" s="33"/>
      <c r="E160" s="6"/>
      <c r="G160" s="6"/>
      <c r="Q160" s="16"/>
    </row>
    <row r="161" spans="1:17" ht="11.25">
      <c r="A161" s="32"/>
      <c r="B161" s="33"/>
      <c r="C161" s="33"/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11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34" t="s">
        <v>306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307</v>
      </c>
      <c r="G4" s="6"/>
      <c r="M4" s="2" t="s">
        <v>276</v>
      </c>
    </row>
    <row r="5" spans="5:23" ht="11.25">
      <c r="E5" s="8" t="s">
        <v>281</v>
      </c>
      <c r="G5" s="6"/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JLY!E9+AUG!E9+SEP!E9+JAN!E9+FEB!E9+MAR!E9+APR!E9+MAY!E9+JNE!E9+'OCT stim'!E9+'NOV stim'!E9+'DEC stim'!E9</f>
        <v>656164.2999999999</v>
      </c>
      <c r="G9" s="21">
        <v>0.5</v>
      </c>
      <c r="H9" s="14"/>
      <c r="I9" s="18">
        <f>JLY!I9+AUG!I9+SEP!I9+JAN!I9+FEB!I9+MAR!I9+APR!I9+MAY!I9+JNE!I9+'OCT stim'!I9+'NOV stim'!I9+'DEC stim'!I9</f>
        <v>371205.37353299995</v>
      </c>
      <c r="K9" s="18">
        <f>JLY!K9+AUG!K9+SEP!K9+JAN!K9+FEB!K9+MAR!K9+APR!K9+MAY!K9+JNE!K9+'OCT stim'!K9+'NOV stim'!K9+'DEC stim'!K9</f>
        <v>284958.92646700004</v>
      </c>
      <c r="M9" s="14">
        <v>0.2332</v>
      </c>
      <c r="O9" s="18">
        <f>JLY!O9+AUG!O9+SEP!O9+JAN!O9+FEB!O9+MAR!O9+APR!O9+MAY!O9+JNE!O9+'OCT stim'!O9+'NOV stim'!O9+'DEC stim'!O9</f>
        <v>66452.42165210439</v>
      </c>
      <c r="Q9" s="18">
        <f>JLY!Q9+AUG!Q9+SEP!Q9+JAN!Q9+FEB!Q9+MAR!Q9+APR!Q9+MAY!Q9+JNE!Q9+'OCT stim'!Q9+'NOV stim'!Q9+'DEC stim'!Q9</f>
        <v>218506.50481489563</v>
      </c>
      <c r="S9" s="16">
        <f>I9+O9+Q9</f>
        <v>656164.3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1306691.1300000001</v>
      </c>
      <c r="G10" s="21">
        <v>0.5</v>
      </c>
      <c r="H10" s="14"/>
      <c r="I10" s="18">
        <f>JLY!I10+AUG!I10+SEP!I10+JAN!I10+FEB!I10+MAR!I10+APR!I10+MAY!I10+JNE!I10+'OCT stim'!I10+'NOV stim'!I10+'DEC stim'!I10</f>
        <v>750895.430909</v>
      </c>
      <c r="K10" s="18">
        <f>JLY!K10+AUG!K10+SEP!K10+JAN!K10+FEB!K10+MAR!K10+APR!K10+MAY!K10+JNE!K10+'OCT stim'!K10+'NOV stim'!K10+'DEC stim'!K10</f>
        <v>555795.699091</v>
      </c>
      <c r="M10" s="14">
        <v>0.4474</v>
      </c>
      <c r="O10" s="18">
        <f>JLY!O10+AUG!O10+SEP!O10+JAN!O10+FEB!O10+MAR!O10+APR!O10+MAY!O10+JNE!O10+'OCT stim'!O10+'NOV stim'!O10+'DEC stim'!O10</f>
        <v>248662.99577331342</v>
      </c>
      <c r="P10" s="18"/>
      <c r="Q10" s="18">
        <f>JLY!Q10+AUG!Q10+SEP!Q10+JAN!Q10+FEB!Q10+MAR!Q10+APR!Q10+MAY!Q10+JNE!Q10+'OCT stim'!Q10+'NOV stim'!Q10+'DEC stim'!Q10</f>
        <v>307132.70331768657</v>
      </c>
      <c r="S10" s="16">
        <f aca="true" t="shared" si="0" ref="S10:S73">I10+O10+Q10</f>
        <v>1306691.13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484964.76999999996</v>
      </c>
      <c r="G11" s="21">
        <v>0.5</v>
      </c>
      <c r="H11" s="14"/>
      <c r="I11" s="18">
        <f>JLY!I11+AUG!I11+SEP!I11+JAN!I11+FEB!I11+MAR!I11+APR!I11+MAY!I11+JNE!I11+'OCT stim'!I11+'NOV stim'!I11+'DEC stim'!I11</f>
        <v>272087.66941000003</v>
      </c>
      <c r="K11" s="18">
        <f>JLY!K11+AUG!K11+SEP!K11+JAN!K11+FEB!K11+MAR!K11+APR!K11+MAY!K11+JNE!K11+'OCT stim'!K11+'NOV stim'!K11+'DEC stim'!K11</f>
        <v>212877.10059000002</v>
      </c>
      <c r="M11" s="14">
        <v>0.1924</v>
      </c>
      <c r="O11" s="18">
        <f>JLY!O11+AUG!O11+SEP!O11+JAN!O11+FEB!O11+MAR!O11+APR!O11+MAY!O11+JNE!O11+'OCT stim'!O11+'NOV stim'!O11+'DEC stim'!O11</f>
        <v>40957.554153516</v>
      </c>
      <c r="P11" s="18"/>
      <c r="Q11" s="18">
        <f>JLY!Q11+AUG!Q11+SEP!Q11+JAN!Q11+FEB!Q11+MAR!Q11+APR!Q11+MAY!Q11+JNE!Q11+'OCT stim'!Q11+'NOV stim'!Q11+'DEC stim'!Q11</f>
        <v>171919.54643648397</v>
      </c>
      <c r="S11" s="16">
        <f t="shared" si="0"/>
        <v>484964.77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243658.75000000003</v>
      </c>
      <c r="G12" s="21">
        <v>0.5</v>
      </c>
      <c r="H12" s="14"/>
      <c r="I12" s="18">
        <f>JLY!I12+AUG!I12+SEP!I12+JAN!I12+FEB!I12+MAR!I12+APR!I12+MAY!I12+JNE!I12+'OCT stim'!I12+'NOV stim'!I12+'DEC stim'!I12</f>
        <v>138876.241866</v>
      </c>
      <c r="K12" s="18">
        <f>JLY!K12+AUG!K12+SEP!K12+JAN!K12+FEB!K12+MAR!K12+APR!K12+MAY!K12+JNE!K12+'OCT stim'!K12+'NOV stim'!K12+'DEC stim'!K12</f>
        <v>104782.50813399999</v>
      </c>
      <c r="M12" s="14">
        <v>0.3268</v>
      </c>
      <c r="O12" s="18">
        <f>JLY!O12+AUG!O12+SEP!O12+JAN!O12+FEB!O12+MAR!O12+APR!O12+MAY!O12+JNE!O12+'OCT stim'!O12+'NOV stim'!O12+'DEC stim'!O12</f>
        <v>34242.9236581912</v>
      </c>
      <c r="P12" s="18"/>
      <c r="Q12" s="18">
        <f>JLY!Q12+AUG!Q12+SEP!Q12+JAN!Q12+FEB!Q12+MAR!Q12+APR!Q12+MAY!Q12+JNE!Q12+'OCT stim'!Q12+'NOV stim'!Q12+'DEC stim'!Q12</f>
        <v>70539.5844758088</v>
      </c>
      <c r="S12" s="16">
        <f t="shared" si="0"/>
        <v>243658.75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635895.2600000001</v>
      </c>
      <c r="G13" s="21">
        <v>0.5</v>
      </c>
      <c r="H13" s="14"/>
      <c r="I13" s="18">
        <f>JLY!I13+AUG!I13+SEP!I13+JAN!I13+FEB!I13+MAR!I13+APR!I13+MAY!I13+JNE!I13+'OCT stim'!I13+'NOV stim'!I13+'DEC stim'!I13</f>
        <v>360897.739629</v>
      </c>
      <c r="K13" s="18">
        <f>JLY!K13+AUG!K13+SEP!K13+JAN!K13+FEB!K13+MAR!K13+APR!K13+MAY!K13+JNE!K13+'OCT stim'!K13+'NOV stim'!K13+'DEC stim'!K13</f>
        <v>274997.520371</v>
      </c>
      <c r="M13" s="14">
        <v>0.2722</v>
      </c>
      <c r="O13" s="18">
        <f>JLY!O13+AUG!O13+SEP!O13+JAN!O13+FEB!O13+MAR!O13+APR!O13+MAY!O13+JNE!O13+'OCT stim'!O13+'NOV stim'!O13+'DEC stim'!O13</f>
        <v>74854.3250449862</v>
      </c>
      <c r="P13" s="18"/>
      <c r="Q13" s="18">
        <f>JLY!Q13+AUG!Q13+SEP!Q13+JAN!Q13+FEB!Q13+MAR!Q13+APR!Q13+MAY!Q13+JNE!Q13+'OCT stim'!Q13+'NOV stim'!Q13+'DEC stim'!Q13</f>
        <v>200143.1953260138</v>
      </c>
      <c r="S13" s="16">
        <f t="shared" si="0"/>
        <v>635895.26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177141.63</v>
      </c>
      <c r="G14" s="21">
        <v>0.5</v>
      </c>
      <c r="H14" s="14"/>
      <c r="I14" s="18">
        <f>JLY!I14+AUG!I14+SEP!I14+JAN!I14+FEB!I14+MAR!I14+APR!I14+MAY!I14+JNE!I14+'OCT stim'!I14+'NOV stim'!I14+'DEC stim'!I14</f>
        <v>95984.48396000001</v>
      </c>
      <c r="K14" s="18">
        <f>JLY!K14+AUG!K14+SEP!K14+JAN!K14+FEB!K14+MAR!K14+APR!K14+MAY!K14+JNE!K14+'OCT stim'!K14+'NOV stim'!K14+'DEC stim'!K14</f>
        <v>81157.14604000002</v>
      </c>
      <c r="M14" s="14">
        <v>0.2639</v>
      </c>
      <c r="O14" s="18">
        <f>JLY!O14+AUG!O14+SEP!O14+JAN!O14+FEB!O14+MAR!O14+APR!O14+MAY!O14+JNE!O14+'OCT stim'!O14+'NOV stim'!O14+'DEC stim'!O14</f>
        <v>21417.370839956006</v>
      </c>
      <c r="P14" s="18"/>
      <c r="Q14" s="18">
        <f>JLY!Q14+AUG!Q14+SEP!Q14+JAN!Q14+FEB!Q14+MAR!Q14+APR!Q14+MAY!Q14+JNE!Q14+'OCT stim'!Q14+'NOV stim'!Q14+'DEC stim'!Q14</f>
        <v>59739.77520004401</v>
      </c>
      <c r="S14" s="16">
        <f t="shared" si="0"/>
        <v>177141.63000000003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1634660.5299999998</v>
      </c>
      <c r="G15" s="21">
        <v>0.5</v>
      </c>
      <c r="H15" s="14"/>
      <c r="I15" s="18">
        <f>JLY!I15+AUG!I15+SEP!I15+JAN!I15+FEB!I15+MAR!I15+APR!I15+MAY!I15+JNE!I15+'OCT stim'!I15+'NOV stim'!I15+'DEC stim'!I15</f>
        <v>924828.5482510001</v>
      </c>
      <c r="K15" s="18">
        <f>JLY!K15+AUG!K15+SEP!K15+JAN!K15+FEB!K15+MAR!K15+APR!K15+MAY!K15+JNE!K15+'OCT stim'!K15+'NOV stim'!K15+'DEC stim'!K15</f>
        <v>709831.981749</v>
      </c>
      <c r="M15" s="14">
        <v>0.4602</v>
      </c>
      <c r="O15" s="18">
        <f>JLY!O15+AUG!O15+SEP!O15+JAN!O15+FEB!O15+MAR!O15+APR!O15+MAY!O15+JNE!O15+'OCT stim'!O15+'NOV stim'!O15+'DEC stim'!O15</f>
        <v>326664.6780008898</v>
      </c>
      <c r="P15" s="18"/>
      <c r="Q15" s="18">
        <f>JLY!Q15+AUG!Q15+SEP!Q15+JAN!Q15+FEB!Q15+MAR!Q15+APR!Q15+MAY!Q15+JNE!Q15+'OCT stim'!Q15+'NOV stim'!Q15+'DEC stim'!Q15</f>
        <v>383167.30374811025</v>
      </c>
      <c r="S15" s="16">
        <f t="shared" si="0"/>
        <v>1634660.5300000003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1088040.7500000002</v>
      </c>
      <c r="G16" s="21">
        <v>0.5</v>
      </c>
      <c r="H16" s="14"/>
      <c r="I16" s="18">
        <f>JLY!I16+AUG!I16+SEP!I16+JAN!I16+FEB!I16+MAR!I16+APR!I16+MAY!I16+JNE!I16+'OCT stim'!I16+'NOV stim'!I16+'DEC stim'!I16</f>
        <v>613805.596167</v>
      </c>
      <c r="K16" s="18">
        <f>JLY!K16+AUG!K16+SEP!K16+JAN!K16+FEB!K16+MAR!K16+APR!K16+MAY!K16+JNE!K16+'OCT stim'!K16+'NOV stim'!K16+'DEC stim'!K16</f>
        <v>474235.153833</v>
      </c>
      <c r="M16" s="14">
        <v>0.3302</v>
      </c>
      <c r="O16" s="18">
        <f>JLY!O16+AUG!O16+SEP!O16+JAN!O16+FEB!O16+MAR!O16+APR!O16+MAY!O16+JNE!O16+'OCT stim'!O16+'NOV stim'!O16+'DEC stim'!O16</f>
        <v>156592.44779565657</v>
      </c>
      <c r="P16" s="18"/>
      <c r="Q16" s="18">
        <f>JLY!Q16+AUG!Q16+SEP!Q16+JAN!Q16+FEB!Q16+MAR!Q16+APR!Q16+MAY!Q16+JNE!Q16+'OCT stim'!Q16+'NOV stim'!Q16+'DEC stim'!Q16</f>
        <v>317642.7060373434</v>
      </c>
      <c r="S16" s="16">
        <f t="shared" si="0"/>
        <v>1088040.75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0.5</v>
      </c>
      <c r="H17" s="14"/>
      <c r="I17" s="18">
        <f>JLY!I17+AUG!I17+SEP!I17+JAN!I17+FEB!I17+MAR!I17+APR!I17+MAY!I17+JNE!I17+'OCT stim'!I17+'NOV stim'!I17+'DEC stim'!I17</f>
        <v>0</v>
      </c>
      <c r="K17" s="18">
        <f>JLY!K17+AUG!K17+SEP!K17+JAN!K17+FEB!K17+MAR!K17+APR!K17+MAY!K17+JNE!K17+'OCT stim'!K17+'NOV stim'!K17+'DEC stim'!K17</f>
        <v>0</v>
      </c>
      <c r="M17" s="14">
        <v>0.4278</v>
      </c>
      <c r="O17" s="18">
        <f>JLY!O17+AUG!O17+SEP!O17+JAN!O17+FEB!O17+MAR!O17+APR!O17+MAY!O17+JNE!O17+'OCT stim'!O17+'NOV stim'!O17+'DEC stim'!O17</f>
        <v>0</v>
      </c>
      <c r="P17" s="18"/>
      <c r="Q17" s="18">
        <f>JLY!Q17+AUG!Q17+SEP!Q17+JAN!Q17+FEB!Q17+MAR!Q17+APR!Q17+MAY!Q17+JNE!Q17+'OCT stim'!Q17+'NOV stim'!Q17+'DEC stim'!Q17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525819.11</v>
      </c>
      <c r="G18" s="21">
        <v>0.5</v>
      </c>
      <c r="H18" s="14"/>
      <c r="I18" s="18">
        <f>JLY!I18+AUG!I18+SEP!I18+JAN!I18+FEB!I18+MAR!I18+APR!I18+MAY!I18+JNE!I18+'OCT stim'!I18+'NOV stim'!I18+'DEC stim'!I18</f>
        <v>287131.81114699994</v>
      </c>
      <c r="K18" s="18">
        <f>JLY!K18+AUG!K18+SEP!K18+JAN!K18+FEB!K18+MAR!K18+APR!K18+MAY!K18+JNE!K18+'OCT stim'!K18+'NOV stim'!K18+'DEC stim'!K18</f>
        <v>238687.298853</v>
      </c>
      <c r="M18" s="14">
        <v>0.336</v>
      </c>
      <c r="O18" s="18">
        <f>JLY!O18+AUG!O18+SEP!O18+JAN!O18+FEB!O18+MAR!O18+APR!O18+MAY!O18+JNE!O18+'OCT stim'!O18+'NOV stim'!O18+'DEC stim'!O18</f>
        <v>80198.932414608</v>
      </c>
      <c r="P18" s="18"/>
      <c r="Q18" s="18">
        <f>JLY!Q18+AUG!Q18+SEP!Q18+JAN!Q18+FEB!Q18+MAR!Q18+APR!Q18+MAY!Q18+JNE!Q18+'OCT stim'!Q18+'NOV stim'!Q18+'DEC stim'!Q18</f>
        <v>158488.36643839197</v>
      </c>
      <c r="S18" s="16">
        <f t="shared" si="0"/>
        <v>525819.1099999999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0.5</v>
      </c>
      <c r="H19" s="14"/>
      <c r="I19" s="18">
        <f>JLY!I19+AUG!I19+SEP!I19+JAN!I19+FEB!I19+MAR!I19+APR!I19+MAY!I19+JNE!I19+'OCT stim'!I19+'NOV stim'!I19+'DEC stim'!I19</f>
        <v>0</v>
      </c>
      <c r="K19" s="18">
        <f>JLY!K19+AUG!K19+SEP!K19+JAN!K19+FEB!K19+MAR!K19+APR!K19+MAY!K19+JNE!K19+'OCT stim'!K19+'NOV stim'!K19+'DEC stim'!K19</f>
        <v>0</v>
      </c>
      <c r="M19" s="14">
        <v>0.2109</v>
      </c>
      <c r="O19" s="18">
        <f>JLY!O19+AUG!O19+SEP!O19+JAN!O19+FEB!O19+MAR!O19+APR!O19+MAY!O19+JNE!O19+'OCT stim'!O19+'NOV stim'!O19+'DEC stim'!O19</f>
        <v>0</v>
      </c>
      <c r="P19" s="18"/>
      <c r="Q19" s="18">
        <f>JLY!Q19+AUG!Q19+SEP!Q19+JAN!Q19+FEB!Q19+MAR!Q19+APR!Q19+MAY!Q19+JNE!Q19+'OCT stim'!Q19+'NOV stim'!Q19+'DEC stim'!Q19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302259.26999999996</v>
      </c>
      <c r="G20" s="21">
        <v>0.5</v>
      </c>
      <c r="H20" s="14"/>
      <c r="I20" s="18">
        <f>JLY!I20+AUG!I20+SEP!I20+JAN!I20+FEB!I20+MAR!I20+APR!I20+MAY!I20+JNE!I20+'OCT stim'!I20+'NOV stim'!I20+'DEC stim'!I20</f>
        <v>171653.039456</v>
      </c>
      <c r="K20" s="18">
        <f>JLY!K20+AUG!K20+SEP!K20+JAN!K20+FEB!K20+MAR!K20+APR!K20+MAY!K20+JNE!K20+'OCT stim'!K20+'NOV stim'!K20+'DEC stim'!K20</f>
        <v>130606.23054399998</v>
      </c>
      <c r="M20" s="14">
        <v>0.3602</v>
      </c>
      <c r="O20" s="18">
        <f>JLY!O20+AUG!O20+SEP!O20+JAN!O20+FEB!O20+MAR!O20+APR!O20+MAY!O20+JNE!O20+'OCT stim'!O20+'NOV stim'!O20+'DEC stim'!O20</f>
        <v>47044.36424194881</v>
      </c>
      <c r="P20" s="18"/>
      <c r="Q20" s="18">
        <f>JLY!Q20+AUG!Q20+SEP!Q20+JAN!Q20+FEB!Q20+MAR!Q20+APR!Q20+MAY!Q20+JNE!Q20+'OCT stim'!Q20+'NOV stim'!Q20+'DEC stim'!Q20</f>
        <v>83561.86630205117</v>
      </c>
      <c r="S20" s="16">
        <f t="shared" si="0"/>
        <v>302259.27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342203.77</v>
      </c>
      <c r="G21" s="21">
        <v>0.5</v>
      </c>
      <c r="H21" s="14"/>
      <c r="I21" s="18">
        <f>JLY!I21+AUG!I21+SEP!I21+JAN!I21+FEB!I21+MAR!I21+APR!I21+MAY!I21+JNE!I21+'OCT stim'!I21+'NOV stim'!I21+'DEC stim'!I21</f>
        <v>193475.27604599998</v>
      </c>
      <c r="K21" s="18">
        <f>JLY!K21+AUG!K21+SEP!K21+JAN!K21+FEB!K21+MAR!K21+APR!K21+MAY!K21+JNE!K21+'OCT stim'!K21+'NOV stim'!K21+'DEC stim'!K21</f>
        <v>148728.493954</v>
      </c>
      <c r="M21" s="14">
        <v>0.2439</v>
      </c>
      <c r="O21" s="18">
        <f>JLY!O21+AUG!O21+SEP!O21+JAN!O21+FEB!O21+MAR!O21+APR!O21+MAY!O21+JNE!O21+'OCT stim'!O21+'NOV stim'!O21+'DEC stim'!O21</f>
        <v>36274.87967538061</v>
      </c>
      <c r="P21" s="18"/>
      <c r="Q21" s="18">
        <f>JLY!Q21+AUG!Q21+SEP!Q21+JAN!Q21+FEB!Q21+MAR!Q21+APR!Q21+MAY!Q21+JNE!Q21+'OCT stim'!Q21+'NOV stim'!Q21+'DEC stim'!Q21</f>
        <v>112453.61427861941</v>
      </c>
      <c r="S21" s="16">
        <f t="shared" si="0"/>
        <v>342203.77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290413.38</v>
      </c>
      <c r="G22" s="21">
        <v>0.5</v>
      </c>
      <c r="H22" s="14"/>
      <c r="I22" s="18">
        <f>JLY!I22+AUG!I22+SEP!I22+JAN!I22+FEB!I22+MAR!I22+APR!I22+MAY!I22+JNE!I22+'OCT stim'!I22+'NOV stim'!I22+'DEC stim'!I22</f>
        <v>163438.439396</v>
      </c>
      <c r="K22" s="18">
        <f>JLY!K22+AUG!K22+SEP!K22+JAN!K22+FEB!K22+MAR!K22+APR!K22+MAY!K22+JNE!K22+'OCT stim'!K22+'NOV stim'!K22+'DEC stim'!K22</f>
        <v>126974.94060399999</v>
      </c>
      <c r="M22" s="14">
        <v>0.3156</v>
      </c>
      <c r="O22" s="18">
        <f>JLY!O22+AUG!O22+SEP!O22+JAN!O22+FEB!O22+MAR!O22+APR!O22+MAY!O22+JNE!O22+'OCT stim'!O22+'NOV stim'!O22+'DEC stim'!O22</f>
        <v>40073.2912546224</v>
      </c>
      <c r="P22" s="18"/>
      <c r="Q22" s="18">
        <f>JLY!Q22+AUG!Q22+SEP!Q22+JAN!Q22+FEB!Q22+MAR!Q22+APR!Q22+MAY!Q22+JNE!Q22+'OCT stim'!Q22+'NOV stim'!Q22+'DEC stim'!Q22</f>
        <v>86901.6493493776</v>
      </c>
      <c r="S22" s="16">
        <f t="shared" si="0"/>
        <v>290413.38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122240.97</v>
      </c>
      <c r="G23" s="21">
        <v>0.5</v>
      </c>
      <c r="H23" s="14"/>
      <c r="I23" s="18">
        <f>JLY!I23+AUG!I23+SEP!I23+JAN!I23+FEB!I23+MAR!I23+APR!I23+MAY!I23+JNE!I23+'OCT stim'!I23+'NOV stim'!I23+'DEC stim'!I23</f>
        <v>68379.570687</v>
      </c>
      <c r="K23" s="18">
        <f>JLY!K23+AUG!K23+SEP!K23+JAN!K23+FEB!K23+MAR!K23+APR!K23+MAY!K23+JNE!K23+'OCT stim'!K23+'NOV stim'!K23+'DEC stim'!K23</f>
        <v>53861.399313</v>
      </c>
      <c r="M23" s="14">
        <v>0.2023</v>
      </c>
      <c r="O23" s="18">
        <f>JLY!O23+AUG!O23+SEP!O23+JAN!O23+FEB!O23+MAR!O23+APR!O23+MAY!O23+JNE!O23+'OCT stim'!O23+'NOV stim'!O23+'DEC stim'!O23</f>
        <v>10896.161081019902</v>
      </c>
      <c r="P23" s="18"/>
      <c r="Q23" s="18">
        <f>JLY!Q23+AUG!Q23+SEP!Q23+JAN!Q23+FEB!Q23+MAR!Q23+APR!Q23+MAY!Q23+JNE!Q23+'OCT stim'!Q23+'NOV stim'!Q23+'DEC stim'!Q23</f>
        <v>42965.2382319801</v>
      </c>
      <c r="S23" s="16">
        <f t="shared" si="0"/>
        <v>122240.97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737759.75</v>
      </c>
      <c r="G24" s="21">
        <v>0.5</v>
      </c>
      <c r="H24" s="14"/>
      <c r="I24" s="18">
        <f>JLY!I24+AUG!I24+SEP!I24+JAN!I24+FEB!I24+MAR!I24+APR!I24+MAY!I24+JNE!I24+'OCT stim'!I24+'NOV stim'!I24+'DEC stim'!I24</f>
        <v>418313.538699</v>
      </c>
      <c r="K24" s="18">
        <f>JLY!K24+AUG!K24+SEP!K24+JAN!K24+FEB!K24+MAR!K24+APR!K24+MAY!K24+JNE!K24+'OCT stim'!K24+'NOV stim'!K24+'DEC stim'!K24</f>
        <v>319446.21130100003</v>
      </c>
      <c r="M24" s="14">
        <v>0.3107</v>
      </c>
      <c r="O24" s="18">
        <f>JLY!O24+AUG!O24+SEP!O24+JAN!O24+FEB!O24+MAR!O24+APR!O24+MAY!O24+JNE!O24+'OCT stim'!O24+'NOV stim'!O24+'DEC stim'!O24</f>
        <v>99251.93785122072</v>
      </c>
      <c r="P24" s="18"/>
      <c r="Q24" s="18">
        <f>JLY!Q24+AUG!Q24+SEP!Q24+JAN!Q24+FEB!Q24+MAR!Q24+APR!Q24+MAY!Q24+JNE!Q24+'OCT stim'!Q24+'NOV stim'!Q24+'DEC stim'!Q24</f>
        <v>220194.2734497793</v>
      </c>
      <c r="S24" s="16">
        <f t="shared" si="0"/>
        <v>737759.75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239378.27999999997</v>
      </c>
      <c r="G25" s="21">
        <v>0.5</v>
      </c>
      <c r="H25" s="14"/>
      <c r="I25" s="18">
        <f>JLY!I25+AUG!I25+SEP!I25+JAN!I25+FEB!I25+MAR!I25+APR!I25+MAY!I25+JNE!I25+'OCT stim'!I25+'NOV stim'!I25+'DEC stim'!I25</f>
        <v>133123.771311</v>
      </c>
      <c r="K25" s="18">
        <f>JLY!K25+AUG!K25+SEP!K25+JAN!K25+FEB!K25+MAR!K25+APR!K25+MAY!K25+JNE!K25+'OCT stim'!K25+'NOV stim'!K25+'DEC stim'!K25</f>
        <v>106254.50868899998</v>
      </c>
      <c r="M25" s="14">
        <v>0.3308</v>
      </c>
      <c r="O25" s="18">
        <f>JLY!O25+AUG!O25+SEP!O25+JAN!O25+FEB!O25+MAR!O25+APR!O25+MAY!O25+JNE!O25+'OCT stim'!O25+'NOV stim'!O25+'DEC stim'!O25</f>
        <v>35148.9914743212</v>
      </c>
      <c r="P25" s="18"/>
      <c r="Q25" s="18">
        <f>JLY!Q25+AUG!Q25+SEP!Q25+JAN!Q25+FEB!Q25+MAR!Q25+APR!Q25+MAY!Q25+JNE!Q25+'OCT stim'!Q25+'NOV stim'!Q25+'DEC stim'!Q25</f>
        <v>71105.5172146788</v>
      </c>
      <c r="S25" s="16">
        <f t="shared" si="0"/>
        <v>239378.27999999997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112774.54000000001</v>
      </c>
      <c r="G26" s="21">
        <v>0.5</v>
      </c>
      <c r="H26" s="14"/>
      <c r="I26" s="18">
        <f>JLY!I26+AUG!I26+SEP!I26+JAN!I26+FEB!I26+MAR!I26+APR!I26+MAY!I26+JNE!I26+'OCT stim'!I26+'NOV stim'!I26+'DEC stim'!I26</f>
        <v>63904.083392</v>
      </c>
      <c r="K26" s="18">
        <f>JLY!K26+AUG!K26+SEP!K26+JAN!K26+FEB!K26+MAR!K26+APR!K26+MAY!K26+JNE!K26+'OCT stim'!K26+'NOV stim'!K26+'DEC stim'!K26</f>
        <v>48870.45660800001</v>
      </c>
      <c r="M26" s="14">
        <v>0.291</v>
      </c>
      <c r="O26" s="18">
        <f>JLY!O26+AUG!O26+SEP!O26+JAN!O26+FEB!O26+MAR!O26+APR!O26+MAY!O26+JNE!O26+'OCT stim'!O26+'NOV stim'!O26+'DEC stim'!O26</f>
        <v>14221.302872927998</v>
      </c>
      <c r="P26" s="18"/>
      <c r="Q26" s="18">
        <f>JLY!Q26+AUG!Q26+SEP!Q26+JAN!Q26+FEB!Q26+MAR!Q26+APR!Q26+MAY!Q26+JNE!Q26+'OCT stim'!Q26+'NOV stim'!Q26+'DEC stim'!Q26</f>
        <v>34649.153735071995</v>
      </c>
      <c r="S26" s="16">
        <f t="shared" si="0"/>
        <v>112774.54000000001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282512.14</v>
      </c>
      <c r="G27" s="21">
        <v>0.5</v>
      </c>
      <c r="H27" s="14"/>
      <c r="I27" s="18">
        <f>JLY!I27+AUG!I27+SEP!I27+JAN!I27+FEB!I27+MAR!I27+APR!I27+MAY!I27+JNE!I27+'OCT stim'!I27+'NOV stim'!I27+'DEC stim'!I27</f>
        <v>155052.85488000003</v>
      </c>
      <c r="K27" s="18">
        <f>JLY!K27+AUG!K27+SEP!K27+JAN!K27+FEB!K27+MAR!K27+APR!K27+MAY!K27+JNE!K27+'OCT stim'!K27+'NOV stim'!K27+'DEC stim'!K27</f>
        <v>127459.28512000002</v>
      </c>
      <c r="M27" s="14">
        <v>0.3131</v>
      </c>
      <c r="O27" s="18">
        <f>JLY!O27+AUG!O27+SEP!O27+JAN!O27+FEB!O27+MAR!O27+APR!O27+MAY!O27+JNE!O27+'OCT stim'!O27+'NOV stim'!O27+'DEC stim'!O27</f>
        <v>39907.502171071996</v>
      </c>
      <c r="P27" s="18"/>
      <c r="Q27" s="18">
        <f>JLY!Q27+AUG!Q27+SEP!Q27+JAN!Q27+FEB!Q27+MAR!Q27+APR!Q27+MAY!Q27+JNE!Q27+'OCT stim'!Q27+'NOV stim'!Q27+'DEC stim'!Q27</f>
        <v>87551.782948928</v>
      </c>
      <c r="S27" s="16">
        <f t="shared" si="0"/>
        <v>282512.14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573049.19</v>
      </c>
      <c r="G28" s="21">
        <v>0.5</v>
      </c>
      <c r="H28" s="14"/>
      <c r="I28" s="18">
        <f>JLY!I28+AUG!I28+SEP!I28+JAN!I28+FEB!I28+MAR!I28+APR!I28+MAY!I28+JNE!I28+'OCT stim'!I28+'NOV stim'!I28+'DEC stim'!I28</f>
        <v>325809.81916600006</v>
      </c>
      <c r="K28" s="18">
        <f>JLY!K28+AUG!K28+SEP!K28+JAN!K28+FEB!K28+MAR!K28+APR!K28+MAY!K28+JNE!K28+'OCT stim'!K28+'NOV stim'!K28+'DEC stim'!K28</f>
        <v>247239.37083400003</v>
      </c>
      <c r="M28" s="14">
        <v>0.2204</v>
      </c>
      <c r="O28" s="18">
        <f>JLY!O28+AUG!O28+SEP!O28+JAN!O28+FEB!O28+MAR!O28+APR!O28+MAY!O28+JNE!O28+'OCT stim'!O28+'NOV stim'!O28+'DEC stim'!O28</f>
        <v>54491.5573318136</v>
      </c>
      <c r="P28" s="18"/>
      <c r="Q28" s="18">
        <f>JLY!Q28+AUG!Q28+SEP!Q28+JAN!Q28+FEB!Q28+MAR!Q28+APR!Q28+MAY!Q28+JNE!Q28+'OCT stim'!Q28+'NOV stim'!Q28+'DEC stim'!Q28</f>
        <v>192747.81350218641</v>
      </c>
      <c r="S28" s="16">
        <f t="shared" si="0"/>
        <v>573049.1900000001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2309718.0099999993</v>
      </c>
      <c r="G29" s="21">
        <v>0.5</v>
      </c>
      <c r="H29" s="14"/>
      <c r="I29" s="18">
        <f>JLY!I29+AUG!I29+SEP!I29+JAN!I29+FEB!I29+MAR!I29+APR!I29+MAY!I29+JNE!I29+'OCT stim'!I29+'NOV stim'!I29+'DEC stim'!I29</f>
        <v>1284566.134109</v>
      </c>
      <c r="K29" s="18">
        <f>JLY!K29+AUG!K29+SEP!K29+JAN!K29+FEB!K29+MAR!K29+APR!K29+MAY!K29+JNE!K29+'OCT stim'!K29+'NOV stim'!K29+'DEC stim'!K29</f>
        <v>1025151.8758909999</v>
      </c>
      <c r="M29" s="14">
        <v>0.3853</v>
      </c>
      <c r="O29" s="18">
        <f>JLY!O29+AUG!O29+SEP!O29+JAN!O29+FEB!O29+MAR!O29+APR!O29+MAY!O29+JNE!O29+'OCT stim'!O29+'NOV stim'!O29+'DEC stim'!O29</f>
        <v>394991.01778080227</v>
      </c>
      <c r="P29" s="18"/>
      <c r="Q29" s="18">
        <f>JLY!Q29+AUG!Q29+SEP!Q29+JAN!Q29+FEB!Q29+MAR!Q29+APR!Q29+MAY!Q29+JNE!Q29+'OCT stim'!Q29+'NOV stim'!Q29+'DEC stim'!Q29</f>
        <v>630160.8581101977</v>
      </c>
      <c r="S29" s="16">
        <f t="shared" si="0"/>
        <v>2309718.01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43999.590000000004</v>
      </c>
      <c r="G30" s="21">
        <v>0.5</v>
      </c>
      <c r="H30" s="14"/>
      <c r="I30" s="18">
        <f>JLY!I30+AUG!I30+SEP!I30+JAN!I30+FEB!I30+MAR!I30+APR!I30+MAY!I30+JNE!I30+'OCT stim'!I30+'NOV stim'!I30+'DEC stim'!I30</f>
        <v>23885.022544</v>
      </c>
      <c r="K30" s="18">
        <f>JLY!K30+AUG!K30+SEP!K30+JAN!K30+FEB!K30+MAR!K30+APR!K30+MAY!K30+JNE!K30+'OCT stim'!K30+'NOV stim'!K30+'DEC stim'!K30</f>
        <v>20114.567456</v>
      </c>
      <c r="M30" s="14">
        <v>0.4797</v>
      </c>
      <c r="O30" s="18">
        <f>JLY!O30+AUG!O30+SEP!O30+JAN!O30+FEB!O30+MAR!O30+APR!O30+MAY!O30+JNE!O30+'OCT stim'!O30+'NOV stim'!O30+'DEC stim'!O30</f>
        <v>9648.9580086432</v>
      </c>
      <c r="P30" s="18"/>
      <c r="Q30" s="18">
        <f>JLY!Q30+AUG!Q30+SEP!Q30+JAN!Q30+FEB!Q30+MAR!Q30+APR!Q30+MAY!Q30+JNE!Q30+'OCT stim'!Q30+'NOV stim'!Q30+'DEC stim'!Q30</f>
        <v>10465.6094473568</v>
      </c>
      <c r="S30" s="16">
        <f t="shared" si="0"/>
        <v>43999.590000000004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109927.4</v>
      </c>
      <c r="G31" s="21">
        <v>0.5</v>
      </c>
      <c r="H31" s="14"/>
      <c r="I31" s="18">
        <f>JLY!I31+AUG!I31+SEP!I31+JAN!I31+FEB!I31+MAR!I31+APR!I31+MAY!I31+JNE!I31+'OCT stim'!I31+'NOV stim'!I31+'DEC stim'!I31</f>
        <v>63904.24743000001</v>
      </c>
      <c r="K31" s="18">
        <f>JLY!K31+AUG!K31+SEP!K31+JAN!K31+FEB!K31+MAR!K31+APR!K31+MAY!K31+JNE!K31+'OCT stim'!K31+'NOV stim'!K31+'DEC stim'!K31</f>
        <v>46023.15257</v>
      </c>
      <c r="M31" s="14">
        <v>0.2901</v>
      </c>
      <c r="O31" s="18">
        <f>JLY!O31+AUG!O31+SEP!O31+JAN!O31+FEB!O31+MAR!O31+APR!O31+MAY!O31+JNE!O31+'OCT stim'!O31+'NOV stim'!O31+'DEC stim'!O31</f>
        <v>13351.316560557001</v>
      </c>
      <c r="P31" s="18"/>
      <c r="Q31" s="18">
        <f>JLY!Q31+AUG!Q31+SEP!Q31+JAN!Q31+FEB!Q31+MAR!Q31+APR!Q31+MAY!Q31+JNE!Q31+'OCT stim'!Q31+'NOV stim'!Q31+'DEC stim'!Q31</f>
        <v>32671.836009443</v>
      </c>
      <c r="S31" s="16">
        <f t="shared" si="0"/>
        <v>109927.40000000001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1741230.7700000003</v>
      </c>
      <c r="G32" s="21">
        <v>0.5</v>
      </c>
      <c r="H32" s="14"/>
      <c r="I32" s="18">
        <f>JLY!I32+AUG!I32+SEP!I32+JAN!I32+FEB!I32+MAR!I32+APR!I32+MAY!I32+JNE!I32+'OCT stim'!I32+'NOV stim'!I32+'DEC stim'!I32</f>
        <v>993981.736034</v>
      </c>
      <c r="K32" s="18">
        <f>JLY!K32+AUG!K32+SEP!K32+JAN!K32+FEB!K32+MAR!K32+APR!K32+MAY!K32+JNE!K32+'OCT stim'!K32+'NOV stim'!K32+'DEC stim'!K32</f>
        <v>747249.033966</v>
      </c>
      <c r="M32" s="14">
        <v>0.3767</v>
      </c>
      <c r="O32" s="18">
        <f>JLY!O32+AUG!O32+SEP!O32+JAN!O32+FEB!O32+MAR!O32+APR!O32+MAY!O32+JNE!O32+'OCT stim'!O32+'NOV stim'!O32+'DEC stim'!O32</f>
        <v>281488.7110949922</v>
      </c>
      <c r="P32" s="18"/>
      <c r="Q32" s="18">
        <f>JLY!Q32+AUG!Q32+SEP!Q32+JAN!Q32+FEB!Q32+MAR!Q32+APR!Q32+MAY!Q32+JNE!Q32+'OCT stim'!Q32+'NOV stim'!Q32+'DEC stim'!Q32</f>
        <v>465760.32287100784</v>
      </c>
      <c r="S32" s="16">
        <f t="shared" si="0"/>
        <v>1741230.77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200528.61</v>
      </c>
      <c r="G33" s="21">
        <v>0.5</v>
      </c>
      <c r="H33" s="14"/>
      <c r="I33" s="18">
        <f>JLY!I33+AUG!I33+SEP!I33+JAN!I33+FEB!I33+MAR!I33+APR!I33+MAY!I33+JNE!I33+'OCT stim'!I33+'NOV stim'!I33+'DEC stim'!I33</f>
        <v>112114.51089299998</v>
      </c>
      <c r="K33" s="18">
        <f>JLY!K33+AUG!K33+SEP!K33+JAN!K33+FEB!K33+MAR!K33+APR!K33+MAY!K33+JNE!K33+'OCT stim'!K33+'NOV stim'!K33+'DEC stim'!K33</f>
        <v>88414.09910700002</v>
      </c>
      <c r="M33" s="14">
        <v>0.304</v>
      </c>
      <c r="O33" s="18">
        <f>JLY!O33+AUG!O33+SEP!O33+JAN!O33+FEB!O33+MAR!O33+APR!O33+MAY!O33+JNE!O33+'OCT stim'!O33+'NOV stim'!O33+'DEC stim'!O33</f>
        <v>26877.886128528</v>
      </c>
      <c r="P33" s="18"/>
      <c r="Q33" s="18">
        <f>JLY!Q33+AUG!Q33+SEP!Q33+JAN!Q33+FEB!Q33+MAR!Q33+APR!Q33+MAY!Q33+JNE!Q33+'OCT stim'!Q33+'NOV stim'!Q33+'DEC stim'!Q33</f>
        <v>61536.21297847199</v>
      </c>
      <c r="S33" s="16">
        <f t="shared" si="0"/>
        <v>200528.61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675653.3300000001</v>
      </c>
      <c r="G34" s="21">
        <v>0.5</v>
      </c>
      <c r="H34" s="14"/>
      <c r="I34" s="18">
        <f>JLY!I34+AUG!I34+SEP!I34+JAN!I34+FEB!I34+MAR!I34+APR!I34+MAY!I34+JNE!I34+'OCT stim'!I34+'NOV stim'!I34+'DEC stim'!I34</f>
        <v>382173.919676</v>
      </c>
      <c r="K34" s="18">
        <f>JLY!K34+AUG!K34+SEP!K34+JAN!K34+FEB!K34+MAR!K34+APR!K34+MAY!K34+JNE!K34+'OCT stim'!K34+'NOV stim'!K34+'DEC stim'!K34</f>
        <v>293479.410324</v>
      </c>
      <c r="M34" s="14">
        <v>0.3041</v>
      </c>
      <c r="O34" s="18">
        <f>JLY!O34+AUG!O34+SEP!O34+JAN!O34+FEB!O34+MAR!O34+APR!O34+MAY!O34+JNE!O34+'OCT stim'!O34+'NOV stim'!O34+'DEC stim'!O34</f>
        <v>89276.43662056081</v>
      </c>
      <c r="P34" s="18"/>
      <c r="Q34" s="18">
        <f>JLY!Q34+AUG!Q34+SEP!Q34+JAN!Q34+FEB!Q34+MAR!Q34+APR!Q34+MAY!Q34+JNE!Q34+'OCT stim'!Q34+'NOV stim'!Q34+'DEC stim'!Q34</f>
        <v>204202.9737034392</v>
      </c>
      <c r="S34" s="16">
        <f t="shared" si="0"/>
        <v>675653.3300000001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643693.55</v>
      </c>
      <c r="G35" s="21">
        <v>0.5</v>
      </c>
      <c r="H35" s="14"/>
      <c r="I35" s="18">
        <f>JLY!I35+AUG!I35+SEP!I35+JAN!I35+FEB!I35+MAR!I35+APR!I35+MAY!I35+JNE!I35+'OCT stim'!I35+'NOV stim'!I35+'DEC stim'!I35</f>
        <v>361686.589167</v>
      </c>
      <c r="K35" s="18">
        <f>JLY!K35+AUG!K35+SEP!K35+JAN!K35+FEB!K35+MAR!K35+APR!K35+MAY!K35+JNE!K35+'OCT stim'!K35+'NOV stim'!K35+'DEC stim'!K35</f>
        <v>282006.960833</v>
      </c>
      <c r="M35" s="14">
        <v>0.3358</v>
      </c>
      <c r="O35" s="18">
        <f>JLY!O35+AUG!O35+SEP!O35+JAN!O35+FEB!O35+MAR!O35+APR!O35+MAY!O35+JNE!O35+'OCT stim'!O35+'NOV stim'!O35+'DEC stim'!O35</f>
        <v>94697.9374477214</v>
      </c>
      <c r="P35" s="18"/>
      <c r="Q35" s="18">
        <f>JLY!Q35+AUG!Q35+SEP!Q35+JAN!Q35+FEB!Q35+MAR!Q35+APR!Q35+MAY!Q35+JNE!Q35+'OCT stim'!Q35+'NOV stim'!Q35+'DEC stim'!Q35</f>
        <v>187309.0233852786</v>
      </c>
      <c r="S35" s="16">
        <f t="shared" si="0"/>
        <v>643693.55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369067.03</v>
      </c>
      <c r="G36" s="21">
        <v>0.5</v>
      </c>
      <c r="H36" s="14"/>
      <c r="I36" s="18">
        <f>JLY!I36+AUG!I36+SEP!I36+JAN!I36+FEB!I36+MAR!I36+APR!I36+MAY!I36+JNE!I36+'OCT stim'!I36+'NOV stim'!I36+'DEC stim'!I36</f>
        <v>208956.47912999996</v>
      </c>
      <c r="K36" s="18">
        <f>JLY!K36+AUG!K36+SEP!K36+JAN!K36+FEB!K36+MAR!K36+APR!K36+MAY!K36+JNE!K36+'OCT stim'!K36+'NOV stim'!K36+'DEC stim'!K36</f>
        <v>160110.55087</v>
      </c>
      <c r="M36" s="14">
        <v>0.3853</v>
      </c>
      <c r="O36" s="18">
        <f>JLY!O36+AUG!O36+SEP!O36+JAN!O36+FEB!O36+MAR!O36+APR!O36+MAY!O36+JNE!O36+'OCT stim'!O36+'NOV stim'!O36+'DEC stim'!O36</f>
        <v>61690.595250211</v>
      </c>
      <c r="P36" s="18"/>
      <c r="Q36" s="18">
        <f>JLY!Q36+AUG!Q36+SEP!Q36+JAN!Q36+FEB!Q36+MAR!Q36+APR!Q36+MAY!Q36+JNE!Q36+'OCT stim'!Q36+'NOV stim'!Q36+'DEC stim'!Q36</f>
        <v>98419.95561978902</v>
      </c>
      <c r="S36" s="16">
        <f t="shared" si="0"/>
        <v>369067.02999999997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4712799.89</v>
      </c>
      <c r="G37" s="21">
        <v>0.5</v>
      </c>
      <c r="H37" s="14"/>
      <c r="I37" s="18">
        <f>JLY!I37+AUG!I37+SEP!I37+JAN!I37+FEB!I37+MAR!I37+APR!I37+MAY!I37+JNE!I37+'OCT stim'!I37+'NOV stim'!I37+'DEC stim'!I37</f>
        <v>2687999.8729000003</v>
      </c>
      <c r="K37" s="18">
        <f>JLY!K37+AUG!K37+SEP!K37+JAN!K37+FEB!K37+MAR!K37+APR!K37+MAY!K37+JNE!K37+'OCT stim'!K37+'NOV stim'!K37+'DEC stim'!K37</f>
        <v>2024800.0171</v>
      </c>
      <c r="M37" s="14">
        <v>0.4611</v>
      </c>
      <c r="O37" s="18">
        <f>JLY!O37+AUG!O37+SEP!O37+JAN!O37+FEB!O37+MAR!O37+APR!O37+MAY!O37+JNE!O37+'OCT stim'!O37+'NOV stim'!O37+'DEC stim'!O37</f>
        <v>933635.2878848101</v>
      </c>
      <c r="P37" s="18"/>
      <c r="Q37" s="18">
        <f>JLY!Q37+AUG!Q37+SEP!Q37+JAN!Q37+FEB!Q37+MAR!Q37+APR!Q37+MAY!Q37+JNE!Q37+'OCT stim'!Q37+'NOV stim'!Q37+'DEC stim'!Q37</f>
        <v>1091164.7292151898</v>
      </c>
      <c r="S37" s="16">
        <f t="shared" si="0"/>
        <v>4712799.890000001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387472.41</v>
      </c>
      <c r="G38" s="21">
        <v>0.5</v>
      </c>
      <c r="H38" s="14"/>
      <c r="I38" s="18">
        <f>JLY!I38+AUG!I38+SEP!I38+JAN!I38+FEB!I38+MAR!I38+APR!I38+MAY!I38+JNE!I38+'OCT stim'!I38+'NOV stim'!I38+'DEC stim'!I38</f>
        <v>214828.58484000002</v>
      </c>
      <c r="K38" s="18">
        <f>JLY!K38+AUG!K38+SEP!K38+JAN!K38+FEB!K38+MAR!K38+APR!K38+MAY!K38+JNE!K38+'OCT stim'!K38+'NOV stim'!K38+'DEC stim'!K38</f>
        <v>172643.82516</v>
      </c>
      <c r="M38" s="14">
        <v>0.4584</v>
      </c>
      <c r="O38" s="18">
        <f>JLY!O38+AUG!O38+SEP!O38+JAN!O38+FEB!O38+MAR!O38+APR!O38+MAY!O38+JNE!O38+'OCT stim'!O38+'NOV stim'!O38+'DEC stim'!O38</f>
        <v>79139.929453344</v>
      </c>
      <c r="P38" s="18"/>
      <c r="Q38" s="18">
        <f>JLY!Q38+AUG!Q38+SEP!Q38+JAN!Q38+FEB!Q38+MAR!Q38+APR!Q38+MAY!Q38+JNE!Q38+'OCT stim'!Q38+'NOV stim'!Q38+'DEC stim'!Q38</f>
        <v>93503.895706656</v>
      </c>
      <c r="S38" s="16">
        <f t="shared" si="0"/>
        <v>387472.41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153963.92</v>
      </c>
      <c r="G39" s="21">
        <v>0.5</v>
      </c>
      <c r="H39" s="14"/>
      <c r="I39" s="18">
        <f>JLY!I39+AUG!I39+SEP!I39+JAN!I39+FEB!I39+MAR!I39+APR!I39+MAY!I39+JNE!I39+'OCT stim'!I39+'NOV stim'!I39+'DEC stim'!I39</f>
        <v>87695.84297799999</v>
      </c>
      <c r="K39" s="18">
        <f>JLY!K39+AUG!K39+SEP!K39+JAN!K39+FEB!K39+MAR!K39+APR!K39+MAY!K39+JNE!K39+'OCT stim'!K39+'NOV stim'!K39+'DEC stim'!K39</f>
        <v>66268.07702200001</v>
      </c>
      <c r="M39" s="14">
        <v>0.2324</v>
      </c>
      <c r="O39" s="18">
        <f>JLY!O39+AUG!O39+SEP!O39+JAN!O39+FEB!O39+MAR!O39+APR!O39+MAY!O39+JNE!O39+'OCT stim'!O39+'NOV stim'!O39+'DEC stim'!O39</f>
        <v>15400.701099912802</v>
      </c>
      <c r="P39" s="18"/>
      <c r="Q39" s="18">
        <f>JLY!Q39+AUG!Q39+SEP!Q39+JAN!Q39+FEB!Q39+MAR!Q39+APR!Q39+MAY!Q39+JNE!Q39+'OCT stim'!Q39+'NOV stim'!Q39+'DEC stim'!Q39</f>
        <v>50867.3759220872</v>
      </c>
      <c r="S39" s="16">
        <f t="shared" si="0"/>
        <v>153963.91999999998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452207.4000000001</v>
      </c>
      <c r="G40" s="21">
        <v>0.5</v>
      </c>
      <c r="H40" s="14"/>
      <c r="I40" s="18">
        <f>JLY!I40+AUG!I40+SEP!I40+JAN!I40+FEB!I40+MAR!I40+APR!I40+MAY!I40+JNE!I40+'OCT stim'!I40+'NOV stim'!I40+'DEC stim'!I40</f>
        <v>250228.59326700002</v>
      </c>
      <c r="K40" s="18">
        <f>JLY!K40+AUG!K40+SEP!K40+JAN!K40+FEB!K40+MAR!K40+APR!K40+MAY!K40+JNE!K40+'OCT stim'!K40+'NOV stim'!K40+'DEC stim'!K40</f>
        <v>201978.80673300006</v>
      </c>
      <c r="M40" s="14">
        <v>0.3811</v>
      </c>
      <c r="O40" s="18">
        <f>JLY!O40+AUG!O40+SEP!O40+JAN!O40+FEB!O40+MAR!O40+APR!O40+MAY!O40+JNE!O40+'OCT stim'!O40+'NOV stim'!O40+'DEC stim'!O40</f>
        <v>76974.1232459463</v>
      </c>
      <c r="P40" s="18"/>
      <c r="Q40" s="18">
        <f>JLY!Q40+AUG!Q40+SEP!Q40+JAN!Q40+FEB!Q40+MAR!Q40+APR!Q40+MAY!Q40+JNE!Q40+'OCT stim'!Q40+'NOV stim'!Q40+'DEC stim'!Q40</f>
        <v>125004.68348705371</v>
      </c>
      <c r="S40" s="16">
        <f t="shared" si="0"/>
        <v>452207.4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1269738.2600000002</v>
      </c>
      <c r="G41" s="21">
        <v>0.5</v>
      </c>
      <c r="H41" s="14"/>
      <c r="I41" s="18">
        <f>JLY!I41+AUG!I41+SEP!I41+JAN!I41+FEB!I41+MAR!I41+APR!I41+MAY!I41+JNE!I41+'OCT stim'!I41+'NOV stim'!I41+'DEC stim'!I41</f>
        <v>715031.997631</v>
      </c>
      <c r="K41" s="18">
        <f>JLY!K41+AUG!K41+SEP!K41+JAN!K41+FEB!K41+MAR!K41+APR!K41+MAY!K41+JNE!K41+'OCT stim'!K41+'NOV stim'!K41+'DEC stim'!K41</f>
        <v>554706.262369</v>
      </c>
      <c r="M41" s="14">
        <v>0.283</v>
      </c>
      <c r="O41" s="18">
        <f>JLY!O41+AUG!O41+SEP!O41+JAN!O41+FEB!O41+MAR!O41+APR!O41+MAY!O41+JNE!O41+'OCT stim'!O41+'NOV stim'!O41+'DEC stim'!O41</f>
        <v>156981.872250427</v>
      </c>
      <c r="P41" s="18"/>
      <c r="Q41" s="18">
        <f>JLY!Q41+AUG!Q41+SEP!Q41+JAN!Q41+FEB!Q41+MAR!Q41+APR!Q41+MAY!Q41+JNE!Q41+'OCT stim'!Q41+'NOV stim'!Q41+'DEC stim'!Q41</f>
        <v>397724.3901185731</v>
      </c>
      <c r="S41" s="16">
        <f t="shared" si="0"/>
        <v>1269738.2600000002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165627.72</v>
      </c>
      <c r="G42" s="21">
        <v>0.5</v>
      </c>
      <c r="H42" s="14"/>
      <c r="I42" s="18">
        <f>JLY!I42+AUG!I42+SEP!I42+JAN!I42+FEB!I42+MAR!I42+APR!I42+MAY!I42+JNE!I42+'OCT stim'!I42+'NOV stim'!I42+'DEC stim'!I42</f>
        <v>97432.936964</v>
      </c>
      <c r="K42" s="18">
        <f>JLY!K42+AUG!K42+SEP!K42+JAN!K42+FEB!K42+MAR!K42+APR!K42+MAY!K42+JNE!K42+'OCT stim'!K42+'NOV stim'!K42+'DEC stim'!K42</f>
        <v>68194.783036</v>
      </c>
      <c r="M42" s="14">
        <v>0.4348</v>
      </c>
      <c r="O42" s="18">
        <f>JLY!O42+AUG!O42+SEP!O42+JAN!O42+FEB!O42+MAR!O42+APR!O42+MAY!O42+JNE!O42+'OCT stim'!O42+'NOV stim'!O42+'DEC stim'!O42</f>
        <v>29651.091664052805</v>
      </c>
      <c r="P42" s="18"/>
      <c r="Q42" s="18">
        <f>JLY!Q42+AUG!Q42+SEP!Q42+JAN!Q42+FEB!Q42+MAR!Q42+APR!Q42+MAY!Q42+JNE!Q42+'OCT stim'!Q42+'NOV stim'!Q42+'DEC stim'!Q42</f>
        <v>38543.6913719472</v>
      </c>
      <c r="S42" s="16">
        <f t="shared" si="0"/>
        <v>165627.72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121615.74</v>
      </c>
      <c r="G43" s="21">
        <v>0.5</v>
      </c>
      <c r="H43" s="14"/>
      <c r="I43" s="18">
        <f>JLY!I43+AUG!I43+SEP!I43+JAN!I43+FEB!I43+MAR!I43+APR!I43+MAY!I43+JNE!I43+'OCT stim'!I43+'NOV stim'!I43+'DEC stim'!I43</f>
        <v>69327.226418</v>
      </c>
      <c r="K43" s="18">
        <f>JLY!K43+AUG!K43+SEP!K43+JAN!K43+FEB!K43+MAR!K43+APR!K43+MAY!K43+JNE!K43+'OCT stim'!K43+'NOV stim'!K43+'DEC stim'!K43</f>
        <v>52288.513582000014</v>
      </c>
      <c r="M43" s="14">
        <v>0.2898</v>
      </c>
      <c r="O43" s="18">
        <f>JLY!O43+AUG!O43+SEP!O43+JAN!O43+FEB!O43+MAR!O43+APR!O43+MAY!O43+JNE!O43+'OCT stim'!O43+'NOV stim'!O43+'DEC stim'!O43</f>
        <v>15153.211236063602</v>
      </c>
      <c r="P43" s="18"/>
      <c r="Q43" s="18">
        <f>JLY!Q43+AUG!Q43+SEP!Q43+JAN!Q43+FEB!Q43+MAR!Q43+APR!Q43+MAY!Q43+JNE!Q43+'OCT stim'!Q43+'NOV stim'!Q43+'DEC stim'!Q43</f>
        <v>37135.302345936405</v>
      </c>
      <c r="S43" s="16">
        <f t="shared" si="0"/>
        <v>121615.74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466228.1699999999</v>
      </c>
      <c r="G44" s="21">
        <v>0.5</v>
      </c>
      <c r="H44" s="14"/>
      <c r="I44" s="18">
        <f>JLY!I44+AUG!I44+SEP!I44+JAN!I44+FEB!I44+MAR!I44+APR!I44+MAY!I44+JNE!I44+'OCT stim'!I44+'NOV stim'!I44+'DEC stim'!I44</f>
        <v>268204.19961300003</v>
      </c>
      <c r="K44" s="18">
        <f>JLY!K44+AUG!K44+SEP!K44+JAN!K44+FEB!K44+MAR!K44+APR!K44+MAY!K44+JNE!K44+'OCT stim'!K44+'NOV stim'!K44+'DEC stim'!K44</f>
        <v>198023.97038700004</v>
      </c>
      <c r="M44" s="14">
        <v>0.3687</v>
      </c>
      <c r="O44" s="18">
        <f>JLY!O44+AUG!O44+SEP!O44+JAN!O44+FEB!O44+MAR!O44+APR!O44+MAY!O44+JNE!O44+'OCT stim'!O44+'NOV stim'!O44+'DEC stim'!O44</f>
        <v>73011.4378816869</v>
      </c>
      <c r="P44" s="18"/>
      <c r="Q44" s="18">
        <f>JLY!Q44+AUG!Q44+SEP!Q44+JAN!Q44+FEB!Q44+MAR!Q44+APR!Q44+MAY!Q44+JNE!Q44+'OCT stim'!Q44+'NOV stim'!Q44+'DEC stim'!Q44</f>
        <v>125012.53250531311</v>
      </c>
      <c r="S44" s="16">
        <f t="shared" si="0"/>
        <v>466228.17000000004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71916.05000000002</v>
      </c>
      <c r="G45" s="21">
        <v>0.5</v>
      </c>
      <c r="H45" s="14"/>
      <c r="I45" s="18">
        <f>JLY!I45+AUG!I45+SEP!I45+JAN!I45+FEB!I45+MAR!I45+APR!I45+MAY!I45+JNE!I45+'OCT stim'!I45+'NOV stim'!I45+'DEC stim'!I45</f>
        <v>40257.589164000005</v>
      </c>
      <c r="K45" s="18">
        <f>JLY!K45+AUG!K45+SEP!K45+JAN!K45+FEB!K45+MAR!K45+APR!K45+MAY!K45+JNE!K45+'OCT stim'!K45+'NOV stim'!K45+'DEC stim'!K45</f>
        <v>31658.460836</v>
      </c>
      <c r="M45" s="14">
        <v>0.4871</v>
      </c>
      <c r="O45" s="18">
        <f>JLY!O45+AUG!O45+SEP!O45+JAN!O45+FEB!O45+MAR!O45+APR!O45+MAY!O45+JNE!O45+'OCT stim'!O45+'NOV stim'!O45+'DEC stim'!O45</f>
        <v>15420.8362732156</v>
      </c>
      <c r="P45" s="18"/>
      <c r="Q45" s="18">
        <f>JLY!Q45+AUG!Q45+SEP!Q45+JAN!Q45+FEB!Q45+MAR!Q45+APR!Q45+MAY!Q45+JNE!Q45+'OCT stim'!Q45+'NOV stim'!Q45+'DEC stim'!Q45</f>
        <v>16237.624562784398</v>
      </c>
      <c r="S45" s="16">
        <f t="shared" si="0"/>
        <v>71916.05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85434.7</v>
      </c>
      <c r="G46" s="21">
        <v>0.5</v>
      </c>
      <c r="I46" s="18">
        <f>JLY!I46+AUG!I46+SEP!I46+JAN!I46+FEB!I46+MAR!I46+APR!I46+MAY!I46+JNE!I46+'OCT stim'!I46+'NOV stim'!I46+'DEC stim'!I46</f>
        <v>44396.14365000001</v>
      </c>
      <c r="K46" s="18">
        <f>JLY!K46+AUG!K46+SEP!K46+JAN!K46+FEB!K46+MAR!K46+APR!K46+MAY!K46+JNE!K46+'OCT stim'!K46+'NOV stim'!K46+'DEC stim'!K46</f>
        <v>41038.556349999984</v>
      </c>
      <c r="M46" s="14">
        <v>0.2109</v>
      </c>
      <c r="O46" s="18">
        <f>JLY!O46+AUG!O46+SEP!O46+JAN!O46+FEB!O46+MAR!O46+APR!O46+MAY!O46+JNE!O46+'OCT stim'!O46+'NOV stim'!O46+'DEC stim'!O46</f>
        <v>8655.031534215</v>
      </c>
      <c r="P46" s="18"/>
      <c r="Q46" s="18">
        <f>JLY!Q46+AUG!Q46+SEP!Q46+JAN!Q46+FEB!Q46+MAR!Q46+APR!Q46+MAY!Q46+JNE!Q46+'OCT stim'!Q46+'NOV stim'!Q46+'DEC stim'!Q46</f>
        <v>32383.524815784996</v>
      </c>
      <c r="S46" s="16">
        <f t="shared" si="0"/>
        <v>85434.70000000001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525456.81</v>
      </c>
      <c r="G47" s="21">
        <v>0.5</v>
      </c>
      <c r="I47" s="18">
        <f>JLY!I47+AUG!I47+SEP!I47+JAN!I47+FEB!I47+MAR!I47+APR!I47+MAY!I47+JNE!I47+'OCT stim'!I47+'NOV stim'!I47+'DEC stim'!I47</f>
        <v>302589.804782</v>
      </c>
      <c r="K47" s="18">
        <f>JLY!K47+AUG!K47+SEP!K47+JAN!K47+FEB!K47+MAR!K47+APR!K47+MAY!K47+JNE!K47+'OCT stim'!K47+'NOV stim'!K47+'DEC stim'!K47</f>
        <v>222867.00521800003</v>
      </c>
      <c r="M47" s="14">
        <v>0.3471</v>
      </c>
      <c r="O47" s="18">
        <f>JLY!O47+AUG!O47+SEP!O47+JAN!O47+FEB!O47+MAR!O47+APR!O47+MAY!O47+JNE!O47+'OCT stim'!O47+'NOV stim'!O47+'DEC stim'!O47</f>
        <v>77357.1375111678</v>
      </c>
      <c r="P47" s="18"/>
      <c r="Q47" s="18">
        <f>JLY!Q47+AUG!Q47+SEP!Q47+JAN!Q47+FEB!Q47+MAR!Q47+APR!Q47+MAY!Q47+JNE!Q47+'OCT stim'!Q47+'NOV stim'!Q47+'DEC stim'!Q47</f>
        <v>145509.8677068322</v>
      </c>
      <c r="S47" s="16">
        <f t="shared" si="0"/>
        <v>525456.81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231547.62000000002</v>
      </c>
      <c r="G48" s="21">
        <v>0.5</v>
      </c>
      <c r="I48" s="18">
        <f>JLY!I48+AUG!I48+SEP!I48+JAN!I48+FEB!I48+MAR!I48+APR!I48+MAY!I48+JNE!I48+'OCT stim'!I48+'NOV stim'!I48+'DEC stim'!I48</f>
        <v>128514.99003199999</v>
      </c>
      <c r="K48" s="18">
        <f>JLY!K48+AUG!K48+SEP!K48+JAN!K48+FEB!K48+MAR!K48+APR!K48+MAY!K48+JNE!K48+'OCT stim'!K48+'NOV stim'!K48+'DEC stim'!K48</f>
        <v>103032.62996800001</v>
      </c>
      <c r="M48" s="14">
        <v>0.2266</v>
      </c>
      <c r="O48" s="18">
        <f>JLY!O48+AUG!O48+SEP!O48+JAN!O48+FEB!O48+MAR!O48+APR!O48+MAY!O48+JNE!O48+'OCT stim'!O48+'NOV stim'!O48+'DEC stim'!O48</f>
        <v>23347.193950748802</v>
      </c>
      <c r="P48" s="18"/>
      <c r="Q48" s="18">
        <f>JLY!Q48+AUG!Q48+SEP!Q48+JAN!Q48+FEB!Q48+MAR!Q48+APR!Q48+MAY!Q48+JNE!Q48+'OCT stim'!Q48+'NOV stim'!Q48+'DEC stim'!Q48</f>
        <v>79685.43601725121</v>
      </c>
      <c r="S48" s="16">
        <f t="shared" si="0"/>
        <v>231547.62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613466.3500000001</v>
      </c>
      <c r="G49" s="21">
        <v>0.5</v>
      </c>
      <c r="I49" s="18">
        <f>JLY!I49+AUG!I49+SEP!I49+JAN!I49+FEB!I49+MAR!I49+APR!I49+MAY!I49+JNE!I49+'OCT stim'!I49+'NOV stim'!I49+'DEC stim'!I49</f>
        <v>342501.545371</v>
      </c>
      <c r="K49" s="18">
        <f>JLY!K49+AUG!K49+SEP!K49+JAN!K49+FEB!K49+MAR!K49+APR!K49+MAY!K49+JNE!K49+'OCT stim'!K49+'NOV stim'!K49+'DEC stim'!K49</f>
        <v>270964.804629</v>
      </c>
      <c r="M49" s="14">
        <v>0.2335</v>
      </c>
      <c r="O49" s="18">
        <f>JLY!O49+AUG!O49+SEP!O49+JAN!O49+FEB!O49+MAR!O49+APR!O49+MAY!O49+JNE!O49+'OCT stim'!O49+'NOV stim'!O49+'DEC stim'!O49</f>
        <v>63270.2818808715</v>
      </c>
      <c r="P49" s="18"/>
      <c r="Q49" s="18">
        <f>JLY!Q49+AUG!Q49+SEP!Q49+JAN!Q49+FEB!Q49+MAR!Q49+APR!Q49+MAY!Q49+JNE!Q49+'OCT stim'!Q49+'NOV stim'!Q49+'DEC stim'!Q49</f>
        <v>207694.5227481285</v>
      </c>
      <c r="S49" s="16">
        <f t="shared" si="0"/>
        <v>613466.3500000001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1035022.31</v>
      </c>
      <c r="G50" s="21">
        <v>0.5</v>
      </c>
      <c r="I50" s="18">
        <f>JLY!I50+AUG!I50+SEP!I50+JAN!I50+FEB!I50+MAR!I50+APR!I50+MAY!I50+JNE!I50+'OCT stim'!I50+'NOV stim'!I50+'DEC stim'!I50</f>
        <v>589085.004591</v>
      </c>
      <c r="K50" s="18">
        <f>JLY!K50+AUG!K50+SEP!K50+JAN!K50+FEB!K50+MAR!K50+APR!K50+MAY!K50+JNE!K50+'OCT stim'!K50+'NOV stim'!K50+'DEC stim'!K50</f>
        <v>445937.3054090001</v>
      </c>
      <c r="M50" s="14">
        <v>0.4444</v>
      </c>
      <c r="O50" s="18">
        <f>JLY!O50+AUG!O50+SEP!O50+JAN!O50+FEB!O50+MAR!O50+APR!O50+MAY!O50+JNE!O50+'OCT stim'!O50+'NOV stim'!O50+'DEC stim'!O50</f>
        <v>198174.5385237596</v>
      </c>
      <c r="P50" s="18"/>
      <c r="Q50" s="18">
        <f>JLY!Q50+AUG!Q50+SEP!Q50+JAN!Q50+FEB!Q50+MAR!Q50+APR!Q50+MAY!Q50+JNE!Q50+'OCT stim'!Q50+'NOV stim'!Q50+'DEC stim'!Q50</f>
        <v>247762.76688524042</v>
      </c>
      <c r="S50" s="16">
        <f t="shared" si="0"/>
        <v>1035022.31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1803475.8800000001</v>
      </c>
      <c r="G51" s="21">
        <v>0.5</v>
      </c>
      <c r="I51" s="18">
        <f>JLY!I51+AUG!I51+SEP!I51+JAN!I51+FEB!I51+MAR!I51+APR!I51+MAY!I51+JNE!I51+'OCT stim'!I51+'NOV stim'!I51+'DEC stim'!I51</f>
        <v>1015551.3421919999</v>
      </c>
      <c r="K51" s="18">
        <f>JLY!K51+AUG!K51+SEP!K51+JAN!K51+FEB!K51+MAR!K51+APR!K51+MAY!K51+JNE!K51+'OCT stim'!K51+'NOV stim'!K51+'DEC stim'!K51</f>
        <v>787924.5378080001</v>
      </c>
      <c r="M51" s="14">
        <v>0.3755</v>
      </c>
      <c r="O51" s="18">
        <f>JLY!O51+AUG!O51+SEP!O51+JAN!O51+FEB!O51+MAR!O51+APR!O51+MAY!O51+JNE!O51+'OCT stim'!O51+'NOV stim'!O51+'DEC stim'!O51</f>
        <v>295865.663946904</v>
      </c>
      <c r="P51" s="18"/>
      <c r="Q51" s="18">
        <f>JLY!Q51+AUG!Q51+SEP!Q51+JAN!Q51+FEB!Q51+MAR!Q51+APR!Q51+MAY!Q51+JNE!Q51+'OCT stim'!Q51+'NOV stim'!Q51+'DEC stim'!Q51</f>
        <v>492058.8738610959</v>
      </c>
      <c r="S51" s="16">
        <f t="shared" si="0"/>
        <v>1803475.88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190838.6</v>
      </c>
      <c r="G52" s="21">
        <v>0.5</v>
      </c>
      <c r="I52" s="18">
        <f>JLY!I52+AUG!I52+SEP!I52+JAN!I52+FEB!I52+MAR!I52+APR!I52+MAY!I52+JNE!I52+'OCT stim'!I52+'NOV stim'!I52+'DEC stim'!I52</f>
        <v>109107.434955</v>
      </c>
      <c r="K52" s="18">
        <f>JLY!K52+AUG!K52+SEP!K52+JAN!K52+FEB!K52+MAR!K52+APR!K52+MAY!K52+JNE!K52+'OCT stim'!K52+'NOV stim'!K52+'DEC stim'!K52</f>
        <v>81731.16504500002</v>
      </c>
      <c r="M52" s="14">
        <v>0.2786</v>
      </c>
      <c r="O52" s="18">
        <f>JLY!O52+AUG!O52+SEP!O52+JAN!O52+FEB!O52+MAR!O52+APR!O52+MAY!O52+JNE!O52+'OCT stim'!O52+'NOV stim'!O52+'DEC stim'!O52</f>
        <v>22770.302581537002</v>
      </c>
      <c r="P52" s="18"/>
      <c r="Q52" s="18">
        <f>JLY!Q52+AUG!Q52+SEP!Q52+JAN!Q52+FEB!Q52+MAR!Q52+APR!Q52+MAY!Q52+JNE!Q52+'OCT stim'!Q52+'NOV stim'!Q52+'DEC stim'!Q52</f>
        <v>58960.862463462996</v>
      </c>
      <c r="S52" s="16">
        <f t="shared" si="0"/>
        <v>190838.59999999998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JLY!I53+AUG!I53+SEP!I53+JAN!I53+FEB!I53+MAR!I53+APR!I53+MAY!I53+JNE!I53+'OCT stim'!I53+'NOV stim'!I53+'DEC stim'!I53</f>
        <v>0</v>
      </c>
      <c r="K53" s="18">
        <f>JLY!K53+AUG!K53+SEP!K53+JAN!K53+FEB!K53+MAR!K53+APR!K53+MAY!K53+JNE!K53+'OCT stim'!K53+'NOV stim'!K53+'DEC stim'!K53</f>
        <v>0</v>
      </c>
      <c r="M53" s="14">
        <v>0.3822</v>
      </c>
      <c r="O53" s="18">
        <f>JLY!O53+AUG!O53+SEP!O53+JAN!O53+FEB!O53+MAR!O53+APR!O53+MAY!O53+JNE!O53+'OCT stim'!O53+'NOV stim'!O53+'DEC stim'!O53</f>
        <v>0</v>
      </c>
      <c r="P53" s="18"/>
      <c r="Q53" s="18">
        <f>JLY!Q53+AUG!Q53+SEP!Q53+JAN!Q53+FEB!Q53+MAR!Q53+APR!Q53+MAY!Q53+JNE!Q53+'OCT stim'!Q53+'NOV stim'!Q53+'DEC stim'!Q53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222732.84</v>
      </c>
      <c r="G54" s="21">
        <v>0.5</v>
      </c>
      <c r="I54" s="18">
        <f>JLY!I54+AUG!I54+SEP!I54+JAN!I54+FEB!I54+MAR!I54+APR!I54+MAY!I54+JNE!I54+'OCT stim'!I54+'NOV stim'!I54+'DEC stim'!I54</f>
        <v>129286.813346</v>
      </c>
      <c r="K54" s="18">
        <f>JLY!K54+AUG!K54+SEP!K54+JAN!K54+FEB!K54+MAR!K54+APR!K54+MAY!K54+JNE!K54+'OCT stim'!K54+'NOV stim'!K54+'DEC stim'!K54</f>
        <v>93446.026654</v>
      </c>
      <c r="M54" s="14">
        <v>0.3613</v>
      </c>
      <c r="O54" s="18">
        <f>JLY!O54+AUG!O54+SEP!O54+JAN!O54+FEB!O54+MAR!O54+APR!O54+MAY!O54+JNE!O54+'OCT stim'!O54+'NOV stim'!O54+'DEC stim'!O54</f>
        <v>33762.0494300902</v>
      </c>
      <c r="P54" s="18"/>
      <c r="Q54" s="18">
        <f>JLY!Q54+AUG!Q54+SEP!Q54+JAN!Q54+FEB!Q54+MAR!Q54+APR!Q54+MAY!Q54+JNE!Q54+'OCT stim'!Q54+'NOV stim'!Q54+'DEC stim'!Q54</f>
        <v>59683.9772239098</v>
      </c>
      <c r="S54" s="16">
        <f t="shared" si="0"/>
        <v>222732.84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247340.47999999998</v>
      </c>
      <c r="G55" s="21">
        <v>0.5</v>
      </c>
      <c r="I55" s="18">
        <f>JLY!I55+AUG!I55+SEP!I55+JAN!I55+FEB!I55+MAR!I55+APR!I55+MAY!I55+JNE!I55+'OCT stim'!I55+'NOV stim'!I55+'DEC stim'!I55</f>
        <v>136353.684743</v>
      </c>
      <c r="K55" s="18">
        <f>JLY!K55+AUG!K55+SEP!K55+JAN!K55+FEB!K55+MAR!K55+APR!K55+MAY!K55+JNE!K55+'OCT stim'!K55+'NOV stim'!K55+'DEC stim'!K55</f>
        <v>110986.79525699999</v>
      </c>
      <c r="M55" s="14">
        <v>0.4483</v>
      </c>
      <c r="O55" s="18">
        <f>JLY!O55+AUG!O55+SEP!O55+JAN!O55+FEB!O55+MAR!O55+APR!O55+MAY!O55+JNE!O55+'OCT stim'!O55+'NOV stim'!O55+'DEC stim'!O55</f>
        <v>49755.380313713096</v>
      </c>
      <c r="P55" s="18"/>
      <c r="Q55" s="18">
        <f>JLY!Q55+AUG!Q55+SEP!Q55+JAN!Q55+FEB!Q55+MAR!Q55+APR!Q55+MAY!Q55+JNE!Q55+'OCT stim'!Q55+'NOV stim'!Q55+'DEC stim'!Q55</f>
        <v>61231.41494328691</v>
      </c>
      <c r="S55" s="16">
        <f t="shared" si="0"/>
        <v>247340.48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124101.90000000002</v>
      </c>
      <c r="G56" s="21">
        <v>0.5</v>
      </c>
      <c r="I56" s="18">
        <f>JLY!I56+AUG!I56+SEP!I56+JAN!I56+FEB!I56+MAR!I56+APR!I56+MAY!I56+JNE!I56+'OCT stim'!I56+'NOV stim'!I56+'DEC stim'!I56</f>
        <v>70232.567228</v>
      </c>
      <c r="K56" s="18">
        <f>JLY!K56+AUG!K56+SEP!K56+JAN!K56+FEB!K56+MAR!K56+APR!K56+MAY!K56+JNE!K56+'OCT stim'!K56+'NOV stim'!K56+'DEC stim'!K56</f>
        <v>53869.33277200001</v>
      </c>
      <c r="M56" s="14">
        <v>0.3144</v>
      </c>
      <c r="O56" s="18">
        <f>JLY!O56+AUG!O56+SEP!O56+JAN!O56+FEB!O56+MAR!O56+APR!O56+MAY!O56+JNE!O56+'OCT stim'!O56+'NOV stim'!O56+'DEC stim'!O56</f>
        <v>16936.5182235168</v>
      </c>
      <c r="P56" s="18"/>
      <c r="Q56" s="18">
        <f>JLY!Q56+AUG!Q56+SEP!Q56+JAN!Q56+FEB!Q56+MAR!Q56+APR!Q56+MAY!Q56+JNE!Q56+'OCT stim'!Q56+'NOV stim'!Q56+'DEC stim'!Q56</f>
        <v>36932.8145484832</v>
      </c>
      <c r="S56" s="16">
        <f t="shared" si="0"/>
        <v>124101.9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767213.65</v>
      </c>
      <c r="G57" s="21">
        <v>0.5</v>
      </c>
      <c r="I57" s="18">
        <f>JLY!I57+AUG!I57+SEP!I57+JAN!I57+FEB!I57+MAR!I57+APR!I57+MAY!I57+JNE!I57+'OCT stim'!I57+'NOV stim'!I57+'DEC stim'!I57</f>
        <v>443301.54850499996</v>
      </c>
      <c r="K57" s="18">
        <f>JLY!K57+AUG!K57+SEP!K57+JAN!K57+FEB!K57+MAR!K57+APR!K57+MAY!K57+JNE!K57+'OCT stim'!K57+'NOV stim'!K57+'DEC stim'!K57</f>
        <v>323912.101495</v>
      </c>
      <c r="M57" s="14">
        <v>0.3627</v>
      </c>
      <c r="O57" s="18">
        <f>JLY!O57+AUG!O57+SEP!O57+JAN!O57+FEB!O57+MAR!O57+APR!O57+MAY!O57+JNE!O57+'OCT stim'!O57+'NOV stim'!O57+'DEC stim'!O57</f>
        <v>117482.9192122365</v>
      </c>
      <c r="P57" s="18"/>
      <c r="Q57" s="18">
        <f>JLY!Q57+AUG!Q57+SEP!Q57+JAN!Q57+FEB!Q57+MAR!Q57+APR!Q57+MAY!Q57+JNE!Q57+'OCT stim'!Q57+'NOV stim'!Q57+'DEC stim'!Q57</f>
        <v>206429.18228276348</v>
      </c>
      <c r="S57" s="16">
        <f t="shared" si="0"/>
        <v>767213.6499999999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22663.1</v>
      </c>
      <c r="G58" s="21">
        <v>0.5</v>
      </c>
      <c r="I58" s="18">
        <f>JLY!I58+AUG!I58+SEP!I58+JAN!I58+FEB!I58+MAR!I58+APR!I58+MAY!I58+JNE!I58+'OCT stim'!I58+'NOV stim'!I58+'DEC stim'!I58</f>
        <v>13479.408076</v>
      </c>
      <c r="K58" s="18">
        <f>JLY!K58+AUG!K58+SEP!K58+JAN!K58+FEB!K58+MAR!K58+APR!K58+MAY!K58+JNE!K58+'OCT stim'!K58+'NOV stim'!K58+'DEC stim'!K58</f>
        <v>9183.691924</v>
      </c>
      <c r="M58" s="14">
        <v>0.3853</v>
      </c>
      <c r="O58" s="18">
        <f>JLY!O58+AUG!O58+SEP!O58+JAN!O58+FEB!O58+MAR!O58+APR!O58+MAY!O58+JNE!O58+'OCT stim'!O58+'NOV stim'!O58+'DEC stim'!O58</f>
        <v>3538.4764983172</v>
      </c>
      <c r="P58" s="18"/>
      <c r="Q58" s="18">
        <f>JLY!Q58+AUG!Q58+SEP!Q58+JAN!Q58+FEB!Q58+MAR!Q58+APR!Q58+MAY!Q58+JNE!Q58+'OCT stim'!Q58+'NOV stim'!Q58+'DEC stim'!Q58</f>
        <v>5645.215425682801</v>
      </c>
      <c r="S58" s="16">
        <f t="shared" si="0"/>
        <v>22663.1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253487.65000000002</v>
      </c>
      <c r="G59" s="21">
        <v>0.5</v>
      </c>
      <c r="I59" s="18">
        <f>JLY!I59+AUG!I59+SEP!I59+JAN!I59+FEB!I59+MAR!I59+APR!I59+MAY!I59+JNE!I59+'OCT stim'!I59+'NOV stim'!I59+'DEC stim'!I59</f>
        <v>142988.07103100003</v>
      </c>
      <c r="K59" s="18">
        <f>JLY!K59+AUG!K59+SEP!K59+JAN!K59+FEB!K59+MAR!K59+APR!K59+MAY!K59+JNE!K59+'OCT stim'!K59+'NOV stim'!K59+'DEC stim'!K59</f>
        <v>110499.578969</v>
      </c>
      <c r="M59" s="14">
        <v>0.4391</v>
      </c>
      <c r="O59" s="18">
        <f>JLY!O59+AUG!O59+SEP!O59+JAN!O59+FEB!O59+MAR!O59+APR!O59+MAY!O59+JNE!O59+'OCT stim'!O59+'NOV stim'!O59+'DEC stim'!O59</f>
        <v>48520.365125287906</v>
      </c>
      <c r="P59" s="18"/>
      <c r="Q59" s="18">
        <f>JLY!Q59+AUG!Q59+SEP!Q59+JAN!Q59+FEB!Q59+MAR!Q59+APR!Q59+MAY!Q59+JNE!Q59+'OCT stim'!Q59+'NOV stim'!Q59+'DEC stim'!Q59</f>
        <v>61979.213843712096</v>
      </c>
      <c r="S59" s="16">
        <f t="shared" si="0"/>
        <v>253487.65000000002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549016.5499999999</v>
      </c>
      <c r="G60" s="21">
        <v>0.5</v>
      </c>
      <c r="I60" s="18">
        <f>JLY!I60+AUG!I60+SEP!I60+JAN!I60+FEB!I60+MAR!I60+APR!I60+MAY!I60+JNE!I60+'OCT stim'!I60+'NOV stim'!I60+'DEC stim'!I60</f>
        <v>313958.218864</v>
      </c>
      <c r="K60" s="18">
        <f>JLY!K60+AUG!K60+SEP!K60+JAN!K60+FEB!K60+MAR!K60+APR!K60+MAY!K60+JNE!K60+'OCT stim'!K60+'NOV stim'!K60+'DEC stim'!K60</f>
        <v>235058.33113600002</v>
      </c>
      <c r="M60" s="14">
        <v>0.2245</v>
      </c>
      <c r="O60" s="18">
        <f>JLY!O60+AUG!O60+SEP!O60+JAN!O60+FEB!O60+MAR!O60+APR!O60+MAY!O60+JNE!O60+'OCT stim'!O60+'NOV stim'!O60+'DEC stim'!O60</f>
        <v>52770.595340032</v>
      </c>
      <c r="P60" s="18"/>
      <c r="Q60" s="18">
        <f>JLY!Q60+AUG!Q60+SEP!Q60+JAN!Q60+FEB!Q60+MAR!Q60+APR!Q60+MAY!Q60+JNE!Q60+'OCT stim'!Q60+'NOV stim'!Q60+'DEC stim'!Q60</f>
        <v>182287.735795968</v>
      </c>
      <c r="S60" s="16">
        <f t="shared" si="0"/>
        <v>549016.55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1152399.52</v>
      </c>
      <c r="G61" s="21">
        <v>0.5</v>
      </c>
      <c r="I61" s="18">
        <f>JLY!I61+AUG!I61+SEP!I61+JAN!I61+FEB!I61+MAR!I61+APR!I61+MAY!I61+JNE!I61+'OCT stim'!I61+'NOV stim'!I61+'DEC stim'!I61</f>
        <v>639871.7191329999</v>
      </c>
      <c r="K61" s="18">
        <f>JLY!K61+AUG!K61+SEP!K61+JAN!K61+FEB!K61+MAR!K61+APR!K61+MAY!K61+JNE!K61+'OCT stim'!K61+'NOV stim'!K61+'DEC stim'!K61</f>
        <v>512527.80086699995</v>
      </c>
      <c r="M61" s="17">
        <v>0.4764</v>
      </c>
      <c r="O61" s="18">
        <f>JLY!O61+AUG!O61+SEP!O61+JAN!O61+FEB!O61+MAR!O61+APR!O61+MAY!O61+JNE!O61+'OCT stim'!O61+'NOV stim'!O61+'DEC stim'!O61</f>
        <v>244168.2443330388</v>
      </c>
      <c r="P61" s="18"/>
      <c r="Q61" s="18">
        <f>JLY!Q61+AUG!Q61+SEP!Q61+JAN!Q61+FEB!Q61+MAR!Q61+APR!Q61+MAY!Q61+JNE!Q61+'OCT stim'!Q61+'NOV stim'!Q61+'DEC stim'!Q61</f>
        <v>268359.5565339612</v>
      </c>
      <c r="S61" s="16">
        <f t="shared" si="0"/>
        <v>1152399.52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851243.94</v>
      </c>
      <c r="G62" s="21">
        <v>0.5</v>
      </c>
      <c r="I62" s="18">
        <f>JLY!I62+AUG!I62+SEP!I62+JAN!I62+FEB!I62+MAR!I62+APR!I62+MAY!I62+JNE!I62+'OCT stim'!I62+'NOV stim'!I62+'DEC stim'!I62</f>
        <v>491761.59563399997</v>
      </c>
      <c r="K62" s="18">
        <f>JLY!K62+AUG!K62+SEP!K62+JAN!K62+FEB!K62+MAR!K62+APR!K62+MAY!K62+JNE!K62+'OCT stim'!K62+'NOV stim'!K62+'DEC stim'!K62</f>
        <v>359482.344366</v>
      </c>
      <c r="M62" s="14">
        <v>0.4401</v>
      </c>
      <c r="O62" s="18">
        <f>JLY!O62+AUG!O62+SEP!O62+JAN!O62+FEB!O62+MAR!O62+APR!O62+MAY!O62+JNE!O62+'OCT stim'!O62+'NOV stim'!O62+'DEC stim'!O62</f>
        <v>158208.1797554766</v>
      </c>
      <c r="P62" s="18"/>
      <c r="Q62" s="18">
        <f>JLY!Q62+AUG!Q62+SEP!Q62+JAN!Q62+FEB!Q62+MAR!Q62+APR!Q62+MAY!Q62+JNE!Q62+'OCT stim'!Q62+'NOV stim'!Q62+'DEC stim'!Q62</f>
        <v>201274.1646105234</v>
      </c>
      <c r="S62" s="16">
        <f t="shared" si="0"/>
        <v>851243.94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271858.36000000004</v>
      </c>
      <c r="G63" s="21">
        <v>0.5</v>
      </c>
      <c r="I63" s="18">
        <f>JLY!I63+AUG!I63+SEP!I63+JAN!I63+FEB!I63+MAR!I63+APR!I63+MAY!I63+JNE!I63+'OCT stim'!I63+'NOV stim'!I63+'DEC stim'!I63</f>
        <v>148418.002263</v>
      </c>
      <c r="K63" s="18">
        <f>JLY!K63+AUG!K63+SEP!K63+JAN!K63+FEB!K63+MAR!K63+APR!K63+MAY!K63+JNE!K63+'OCT stim'!K63+'NOV stim'!K63+'DEC stim'!K63</f>
        <v>123440.357737</v>
      </c>
      <c r="M63" s="14">
        <v>0.1698</v>
      </c>
      <c r="O63" s="18">
        <f>JLY!O63+AUG!O63+SEP!O63+JAN!O63+FEB!O63+MAR!O63+APR!O63+MAY!O63+JNE!O63+'OCT stim'!O63+'NOV stim'!O63+'DEC stim'!O63</f>
        <v>20960.172743742605</v>
      </c>
      <c r="P63" s="18"/>
      <c r="Q63" s="18">
        <f>JLY!Q63+AUG!Q63+SEP!Q63+JAN!Q63+FEB!Q63+MAR!Q63+APR!Q63+MAY!Q63+JNE!Q63+'OCT stim'!Q63+'NOV stim'!Q63+'DEC stim'!Q63</f>
        <v>102480.1849932574</v>
      </c>
      <c r="S63" s="16">
        <f t="shared" si="0"/>
        <v>271858.36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546332.4999999999</v>
      </c>
      <c r="G64" s="21">
        <v>0.5</v>
      </c>
      <c r="I64" s="18">
        <f>JLY!I64+AUG!I64+SEP!I64+JAN!I64+FEB!I64+MAR!I64+APR!I64+MAY!I64+JNE!I64+'OCT stim'!I64+'NOV stim'!I64+'DEC stim'!I64</f>
        <v>311004.05094499997</v>
      </c>
      <c r="K64" s="18">
        <f>JLY!K64+AUG!K64+SEP!K64+JAN!K64+FEB!K64+MAR!K64+APR!K64+MAY!K64+JNE!K64+'OCT stim'!K64+'NOV stim'!K64+'DEC stim'!K64</f>
        <v>235328.44905499998</v>
      </c>
      <c r="M64" s="14">
        <v>0.3355</v>
      </c>
      <c r="O64" s="18">
        <f>JLY!O64+AUG!O64+SEP!O64+JAN!O64+FEB!O64+MAR!O64+APR!O64+MAY!O64+JNE!O64+'OCT stim'!O64+'NOV stim'!O64+'DEC stim'!O64</f>
        <v>78952.6946579525</v>
      </c>
      <c r="P64" s="18"/>
      <c r="Q64" s="18">
        <f>JLY!Q64+AUG!Q64+SEP!Q64+JAN!Q64+FEB!Q64+MAR!Q64+APR!Q64+MAY!Q64+JNE!Q64+'OCT stim'!Q64+'NOV stim'!Q64+'DEC stim'!Q64</f>
        <v>156375.75439704748</v>
      </c>
      <c r="S64" s="16">
        <f t="shared" si="0"/>
        <v>546332.4999999999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11227</v>
      </c>
      <c r="G65" s="21">
        <v>0.5</v>
      </c>
      <c r="I65" s="18">
        <f>JLY!I65+AUG!I65+SEP!I65+JAN!I65+FEB!I65+MAR!I65+APR!I65+MAY!I65+JNE!I65+'OCT stim'!I65+'NOV stim'!I65+'DEC stim'!I65</f>
        <v>6687.820900000001</v>
      </c>
      <c r="K65" s="18">
        <f>JLY!K65+AUG!K65+SEP!K65+JAN!K65+FEB!K65+MAR!K65+APR!K65+MAY!K65+JNE!K65+'OCT stim'!K65+'NOV stim'!K65+'DEC stim'!K65</f>
        <v>4539.1791</v>
      </c>
      <c r="M65" s="14">
        <v>0.4271</v>
      </c>
      <c r="O65" s="18">
        <f>JLY!O65+AUG!O65+SEP!O65+JAN!O65+FEB!O65+MAR!O65+APR!O65+MAY!O65+JNE!O65+'OCT stim'!O65+'NOV stim'!O65+'DEC stim'!O65</f>
        <v>1938.68339361</v>
      </c>
      <c r="P65" s="18"/>
      <c r="Q65" s="18">
        <f>JLY!Q65+AUG!Q65+SEP!Q65+JAN!Q65+FEB!Q65+MAR!Q65+APR!Q65+MAY!Q65+JNE!Q65+'OCT stim'!Q65+'NOV stim'!Q65+'DEC stim'!Q65</f>
        <v>2600.49570639</v>
      </c>
      <c r="S65" s="16">
        <f t="shared" si="0"/>
        <v>11227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1229508.4699999997</v>
      </c>
      <c r="G66" s="21">
        <v>0.5</v>
      </c>
      <c r="I66" s="18">
        <f>JLY!I66+AUG!I66+SEP!I66+JAN!I66+FEB!I66+MAR!I66+APR!I66+MAY!I66+JNE!I66+'OCT stim'!I66+'NOV stim'!I66+'DEC stim'!I66</f>
        <v>703158.706203</v>
      </c>
      <c r="K66" s="18">
        <f>JLY!K66+AUG!K66+SEP!K66+JAN!K66+FEB!K66+MAR!K66+APR!K66+MAY!K66+JNE!K66+'OCT stim'!K66+'NOV stim'!K66+'DEC stim'!K66</f>
        <v>526349.763797</v>
      </c>
      <c r="M66" s="14">
        <v>0.2286</v>
      </c>
      <c r="O66" s="18">
        <f>JLY!O66+AUG!O66+SEP!O66+JAN!O66+FEB!O66+MAR!O66+APR!O66+MAY!O66+JNE!O66+'OCT stim'!O66+'NOV stim'!O66+'DEC stim'!O66</f>
        <v>120323.55600399419</v>
      </c>
      <c r="P66" s="18"/>
      <c r="Q66" s="18">
        <f>JLY!Q66+AUG!Q66+SEP!Q66+JAN!Q66+FEB!Q66+MAR!Q66+APR!Q66+MAY!Q66+JNE!Q66+'OCT stim'!Q66+'NOV stim'!Q66+'DEC stim'!Q66</f>
        <v>406026.20779300586</v>
      </c>
      <c r="S66" s="16">
        <f t="shared" si="0"/>
        <v>1229508.4700000002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76405.52</v>
      </c>
      <c r="G67" s="21">
        <v>0.5</v>
      </c>
      <c r="I67" s="18">
        <f>JLY!I67+AUG!I67+SEP!I67+JAN!I67+FEB!I67+MAR!I67+APR!I67+MAY!I67+JNE!I67+'OCT stim'!I67+'NOV stim'!I67+'DEC stim'!I67</f>
        <v>43088.581838</v>
      </c>
      <c r="K67" s="18">
        <f>JLY!K67+AUG!K67+SEP!K67+JAN!K67+FEB!K67+MAR!K67+APR!K67+MAY!K67+JNE!K67+'OCT stim'!K67+'NOV stim'!K67+'DEC stim'!K67</f>
        <v>33316.938162000006</v>
      </c>
      <c r="M67" s="14">
        <v>0.4333</v>
      </c>
      <c r="O67" s="18">
        <f>JLY!O67+AUG!O67+SEP!O67+JAN!O67+FEB!O67+MAR!O67+APR!O67+MAY!O67+JNE!O67+'OCT stim'!O67+'NOV stim'!O67+'DEC stim'!O67</f>
        <v>14436.2293055946</v>
      </c>
      <c r="P67" s="18"/>
      <c r="Q67" s="18">
        <f>JLY!Q67+AUG!Q67+SEP!Q67+JAN!Q67+FEB!Q67+MAR!Q67+APR!Q67+MAY!Q67+JNE!Q67+'OCT stim'!Q67+'NOV stim'!Q67+'DEC stim'!Q67</f>
        <v>18880.7088564054</v>
      </c>
      <c r="S67" s="16">
        <f t="shared" si="0"/>
        <v>76405.51999999999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422218.05999999994</v>
      </c>
      <c r="G68" s="21">
        <v>0.5</v>
      </c>
      <c r="I68" s="18">
        <f>JLY!I68+AUG!I68+SEP!I68+JAN!I68+FEB!I68+MAR!I68+APR!I68+MAY!I68+JNE!I68+'OCT stim'!I68+'NOV stim'!I68+'DEC stim'!I68</f>
        <v>235275.090823</v>
      </c>
      <c r="K68" s="18">
        <f>JLY!K68+AUG!K68+SEP!K68+JAN!K68+FEB!K68+MAR!K68+APR!K68+MAY!K68+JNE!K68+'OCT stim'!K68+'NOV stim'!K68+'DEC stim'!K68</f>
        <v>186942.96917700002</v>
      </c>
      <c r="M68" s="14">
        <v>0.2834</v>
      </c>
      <c r="O68" s="18">
        <f>JLY!O68+AUG!O68+SEP!O68+JAN!O68+FEB!O68+MAR!O68+APR!O68+MAY!O68+JNE!O68+'OCT stim'!O68+'NOV stim'!O68+'DEC stim'!O68</f>
        <v>52979.6374647618</v>
      </c>
      <c r="P68" s="18"/>
      <c r="Q68" s="18">
        <f>JLY!Q68+AUG!Q68+SEP!Q68+JAN!Q68+FEB!Q68+MAR!Q68+APR!Q68+MAY!Q68+JNE!Q68+'OCT stim'!Q68+'NOV stim'!Q68+'DEC stim'!Q68</f>
        <v>133963.33171223823</v>
      </c>
      <c r="S68" s="16">
        <f t="shared" si="0"/>
        <v>422218.06000000006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93877.36</v>
      </c>
      <c r="G69" s="21">
        <v>0.5</v>
      </c>
      <c r="I69" s="18">
        <f>JLY!I69+AUG!I69+SEP!I69+JAN!I69+FEB!I69+MAR!I69+APR!I69+MAY!I69+JNE!I69+'OCT stim'!I69+'NOV stim'!I69+'DEC stim'!I69</f>
        <v>52557.367247999995</v>
      </c>
      <c r="K69" s="18">
        <f>JLY!K69+AUG!K69+SEP!K69+JAN!K69+FEB!K69+MAR!K69+APR!K69+MAY!K69+JNE!K69+'OCT stim'!K69+'NOV stim'!K69+'DEC stim'!K69</f>
        <v>41319.992752000006</v>
      </c>
      <c r="M69" s="14">
        <v>0.3132</v>
      </c>
      <c r="O69" s="18">
        <f>JLY!O69+AUG!O69+SEP!O69+JAN!O69+FEB!O69+MAR!O69+APR!O69+MAY!O69+JNE!O69+'OCT stim'!O69+'NOV stim'!O69+'DEC stim'!O69</f>
        <v>12941.4217299264</v>
      </c>
      <c r="P69" s="18"/>
      <c r="Q69" s="18">
        <f>JLY!Q69+AUG!Q69+SEP!Q69+JAN!Q69+FEB!Q69+MAR!Q69+APR!Q69+MAY!Q69+JNE!Q69+'OCT stim'!Q69+'NOV stim'!Q69+'DEC stim'!Q69</f>
        <v>28378.5710220736</v>
      </c>
      <c r="S69" s="16">
        <f t="shared" si="0"/>
        <v>93877.35999999999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275060.19</v>
      </c>
      <c r="G70" s="21">
        <v>0.5</v>
      </c>
      <c r="I70" s="18">
        <f>JLY!I70+AUG!I70+SEP!I70+JAN!I70+FEB!I70+MAR!I70+APR!I70+MAY!I70+JNE!I70+'OCT stim'!I70+'NOV stim'!I70+'DEC stim'!I70</f>
        <v>155746.30607700002</v>
      </c>
      <c r="K70" s="18">
        <f>JLY!K70+AUG!K70+SEP!K70+JAN!K70+FEB!K70+MAR!K70+APR!K70+MAY!K70+JNE!K70+'OCT stim'!K70+'NOV stim'!K70+'DEC stim'!K70</f>
        <v>119313.88392300002</v>
      </c>
      <c r="M70" s="14">
        <v>0.4329</v>
      </c>
      <c r="O70" s="18">
        <f>JLY!O70+AUG!O70+SEP!O70+JAN!O70+FEB!O70+MAR!O70+APR!O70+MAY!O70+JNE!O70+'OCT stim'!O70+'NOV stim'!O70+'DEC stim'!O70</f>
        <v>51650.9803502667</v>
      </c>
      <c r="P70" s="18"/>
      <c r="Q70" s="18">
        <f>JLY!Q70+AUG!Q70+SEP!Q70+JAN!Q70+FEB!Q70+MAR!Q70+APR!Q70+MAY!Q70+JNE!Q70+'OCT stim'!Q70+'NOV stim'!Q70+'DEC stim'!Q70</f>
        <v>67662.90357273331</v>
      </c>
      <c r="S70" s="16">
        <f t="shared" si="0"/>
        <v>275060.19000000006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398547.69999999995</v>
      </c>
      <c r="G71" s="21">
        <v>0.5</v>
      </c>
      <c r="I71" s="18">
        <f>JLY!I71+AUG!I71+SEP!I71+JAN!I71+FEB!I71+MAR!I71+APR!I71+MAY!I71+JNE!I71+'OCT stim'!I71+'NOV stim'!I71+'DEC stim'!I71</f>
        <v>225829.788003</v>
      </c>
      <c r="K71" s="18">
        <f>JLY!K71+AUG!K71+SEP!K71+JAN!K71+FEB!K71+MAR!K71+APR!K71+MAY!K71+JNE!K71+'OCT stim'!K71+'NOV stim'!K71+'DEC stim'!K71</f>
        <v>172717.911997</v>
      </c>
      <c r="M71" s="14">
        <v>0.1971</v>
      </c>
      <c r="O71" s="18">
        <f>JLY!O71+AUG!O71+SEP!O71+JAN!O71+FEB!O71+MAR!O71+APR!O71+MAY!O71+JNE!O71+'OCT stim'!O71+'NOV stim'!O71+'DEC stim'!O71</f>
        <v>34042.7004546087</v>
      </c>
      <c r="P71" s="18"/>
      <c r="Q71" s="18">
        <f>JLY!Q71+AUG!Q71+SEP!Q71+JAN!Q71+FEB!Q71+MAR!Q71+APR!Q71+MAY!Q71+JNE!Q71+'OCT stim'!Q71+'NOV stim'!Q71+'DEC stim'!Q71</f>
        <v>138675.21154239128</v>
      </c>
      <c r="S71" s="16">
        <f t="shared" si="0"/>
        <v>398547.69999999995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33414.68</v>
      </c>
      <c r="G72" s="21">
        <v>0.5</v>
      </c>
      <c r="I72" s="18">
        <f>JLY!I72+AUG!I72+SEP!I72+JAN!I72+FEB!I72+MAR!I72+APR!I72+MAY!I72+JNE!I72+'OCT stim'!I72+'NOV stim'!I72+'DEC stim'!I72</f>
        <v>18778.02825</v>
      </c>
      <c r="K72" s="18">
        <f>JLY!K72+AUG!K72+SEP!K72+JAN!K72+FEB!K72+MAR!K72+APR!K72+MAY!K72+JNE!K72+'OCT stim'!K72+'NOV stim'!K72+'DEC stim'!K72</f>
        <v>14636.65175</v>
      </c>
      <c r="M72" s="14">
        <v>0.3304</v>
      </c>
      <c r="O72" s="18">
        <f>JLY!O72+AUG!O72+SEP!O72+JAN!O72+FEB!O72+MAR!O72+APR!O72+MAY!O72+JNE!O72+'OCT stim'!O72+'NOV stim'!O72+'DEC stim'!O72</f>
        <v>4835.949738200001</v>
      </c>
      <c r="P72" s="18"/>
      <c r="Q72" s="18">
        <f>JLY!Q72+AUG!Q72+SEP!Q72+JAN!Q72+FEB!Q72+MAR!Q72+APR!Q72+MAY!Q72+JNE!Q72+'OCT stim'!Q72+'NOV stim'!Q72+'DEC stim'!Q72</f>
        <v>9800.7020118</v>
      </c>
      <c r="S72" s="16">
        <f t="shared" si="0"/>
        <v>33414.68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547951.12</v>
      </c>
      <c r="G73" s="21">
        <v>0.5</v>
      </c>
      <c r="I73" s="18">
        <f>JLY!I73+AUG!I73+SEP!I73+JAN!I73+FEB!I73+MAR!I73+APR!I73+MAY!I73+JNE!I73+'OCT stim'!I73+'NOV stim'!I73+'DEC stim'!I73</f>
        <v>320809.327532</v>
      </c>
      <c r="K73" s="18">
        <f>JLY!K73+AUG!K73+SEP!K73+JAN!K73+FEB!K73+MAR!K73+APR!K73+MAY!K73+JNE!K73+'OCT stim'!K73+'NOV stim'!K73+'DEC stim'!K73</f>
        <v>227141.79246800003</v>
      </c>
      <c r="M73" s="14">
        <v>0.2686</v>
      </c>
      <c r="O73" s="18">
        <f>JLY!O73+AUG!O73+SEP!O73+JAN!O73+FEB!O73+MAR!O73+APR!O73+MAY!O73+JNE!O73+'OCT stim'!O73+'NOV stim'!O73+'DEC stim'!O73</f>
        <v>61010.28545690481</v>
      </c>
      <c r="P73" s="18"/>
      <c r="Q73" s="18">
        <f>JLY!Q73+AUG!Q73+SEP!Q73+JAN!Q73+FEB!Q73+MAR!Q73+APR!Q73+MAY!Q73+JNE!Q73+'OCT stim'!Q73+'NOV stim'!Q73+'DEC stim'!Q73</f>
        <v>166131.50701109518</v>
      </c>
      <c r="S73" s="16">
        <f t="shared" si="0"/>
        <v>547951.12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197573.31000000003</v>
      </c>
      <c r="G74" s="21">
        <v>0.5</v>
      </c>
      <c r="I74" s="18">
        <f>JLY!I74+AUG!I74+SEP!I74+JAN!I74+FEB!I74+MAR!I74+APR!I74+MAY!I74+JNE!I74+'OCT stim'!I74+'NOV stim'!I74+'DEC stim'!I74</f>
        <v>113891.64349199999</v>
      </c>
      <c r="K74" s="18">
        <f>JLY!K74+AUG!K74+SEP!K74+JAN!K74+FEB!K74+MAR!K74+APR!K74+MAY!K74+JNE!K74+'OCT stim'!K74+'NOV stim'!K74+'DEC stim'!K74</f>
        <v>83681.66650800001</v>
      </c>
      <c r="M74" s="14">
        <v>0.4083</v>
      </c>
      <c r="O74" s="18">
        <f>JLY!O74+AUG!O74+SEP!O74+JAN!O74+FEB!O74+MAR!O74+APR!O74+MAY!O74+JNE!O74+'OCT stim'!O74+'NOV stim'!O74+'DEC stim'!O74</f>
        <v>34167.224435216405</v>
      </c>
      <c r="P74" s="18"/>
      <c r="Q74" s="18">
        <f>JLY!Q74+AUG!Q74+SEP!Q74+JAN!Q74+FEB!Q74+MAR!Q74+APR!Q74+MAY!Q74+JNE!Q74+'OCT stim'!Q74+'NOV stim'!Q74+'DEC stim'!Q74</f>
        <v>49514.442072783604</v>
      </c>
      <c r="S74" s="16">
        <f aca="true" t="shared" si="1" ref="S74:S135">I74+O74+Q74</f>
        <v>197573.31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915484.8400000001</v>
      </c>
      <c r="G75" s="21">
        <v>0.5</v>
      </c>
      <c r="I75" s="18">
        <f>JLY!I75+AUG!I75+SEP!I75+JAN!I75+FEB!I75+MAR!I75+APR!I75+MAY!I75+JNE!I75+'OCT stim'!I75+'NOV stim'!I75+'DEC stim'!I75</f>
        <v>525810.782998</v>
      </c>
      <c r="K75" s="18">
        <f>JLY!K75+AUG!K75+SEP!K75+JAN!K75+FEB!K75+MAR!K75+APR!K75+MAY!K75+JNE!K75+'OCT stim'!K75+'NOV stim'!K75+'DEC stim'!K75</f>
        <v>389674.057002</v>
      </c>
      <c r="M75" s="14">
        <v>0.2865</v>
      </c>
      <c r="O75" s="18">
        <f>JLY!O75+AUG!O75+SEP!O75+JAN!O75+FEB!O75+MAR!O75+APR!O75+MAY!O75+JNE!O75+'OCT stim'!O75+'NOV stim'!O75+'DEC stim'!O75</f>
        <v>111641.617331073</v>
      </c>
      <c r="P75" s="18"/>
      <c r="Q75" s="18">
        <f>JLY!Q75+AUG!Q75+SEP!Q75+JAN!Q75+FEB!Q75+MAR!Q75+APR!Q75+MAY!Q75+JNE!Q75+'OCT stim'!Q75+'NOV stim'!Q75+'DEC stim'!Q75</f>
        <v>278032.439670927</v>
      </c>
      <c r="S75" s="16">
        <f t="shared" si="1"/>
        <v>915484.8400000001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181341.23999999996</v>
      </c>
      <c r="G76" s="21">
        <v>0.5</v>
      </c>
      <c r="I76" s="18">
        <f>JLY!I76+AUG!I76+SEP!I76+JAN!I76+FEB!I76+MAR!I76+APR!I76+MAY!I76+JNE!I76+'OCT stim'!I76+'NOV stim'!I76+'DEC stim'!I76</f>
        <v>100243.47088800001</v>
      </c>
      <c r="K76" s="18">
        <f>JLY!K76+AUG!K76+SEP!K76+JAN!K76+FEB!K76+MAR!K76+APR!K76+MAY!K76+JNE!K76+'OCT stim'!K76+'NOV stim'!K76+'DEC stim'!K76</f>
        <v>81097.76911200001</v>
      </c>
      <c r="M76" s="14">
        <v>0.2539</v>
      </c>
      <c r="O76" s="18">
        <f>JLY!O76+AUG!O76+SEP!O76+JAN!O76+FEB!O76+MAR!O76+APR!O76+MAY!O76+JNE!O76+'OCT stim'!O76+'NOV stim'!O76+'DEC stim'!O76</f>
        <v>20590.723577536803</v>
      </c>
      <c r="P76" s="18"/>
      <c r="Q76" s="18">
        <f>JLY!Q76+AUG!Q76+SEP!Q76+JAN!Q76+FEB!Q76+MAR!Q76+APR!Q76+MAY!Q76+JNE!Q76+'OCT stim'!Q76+'NOV stim'!Q76+'DEC stim'!Q76</f>
        <v>60507.04553446321</v>
      </c>
      <c r="S76" s="16">
        <f t="shared" si="1"/>
        <v>181341.24000000002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854049.73</v>
      </c>
      <c r="G77" s="21">
        <v>0.5</v>
      </c>
      <c r="I77" s="18">
        <f>JLY!I77+AUG!I77+SEP!I77+JAN!I77+FEB!I77+MAR!I77+APR!I77+MAY!I77+JNE!I77+'OCT stim'!I77+'NOV stim'!I77+'DEC stim'!I77</f>
        <v>482562.71472700004</v>
      </c>
      <c r="K77" s="18">
        <f>JLY!K77+AUG!K77+SEP!K77+JAN!K77+FEB!K77+MAR!K77+APR!K77+MAY!K77+JNE!K77+'OCT stim'!K77+'NOV stim'!K77+'DEC stim'!K77</f>
        <v>371487.015273</v>
      </c>
      <c r="M77" s="14">
        <v>0.2355</v>
      </c>
      <c r="O77" s="18">
        <f>JLY!O77+AUG!O77+SEP!O77+JAN!O77+FEB!O77+MAR!O77+APR!O77+MAY!O77+JNE!O77+'OCT stim'!O77+'NOV stim'!O77+'DEC stim'!O77</f>
        <v>87485.19209679149</v>
      </c>
      <c r="P77" s="18"/>
      <c r="Q77" s="18">
        <f>JLY!Q77+AUG!Q77+SEP!Q77+JAN!Q77+FEB!Q77+MAR!Q77+APR!Q77+MAY!Q77+JNE!Q77+'OCT stim'!Q77+'NOV stim'!Q77+'DEC stim'!Q77</f>
        <v>284001.8231762085</v>
      </c>
      <c r="S77" s="16">
        <f t="shared" si="1"/>
        <v>854049.73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444891.18000000005</v>
      </c>
      <c r="G78" s="21">
        <v>0.5</v>
      </c>
      <c r="I78" s="18">
        <f>JLY!I78+AUG!I78+SEP!I78+JAN!I78+FEB!I78+MAR!I78+APR!I78+MAY!I78+JNE!I78+'OCT stim'!I78+'NOV stim'!I78+'DEC stim'!I78</f>
        <v>246220.71981799998</v>
      </c>
      <c r="K78" s="18">
        <f>JLY!K78+AUG!K78+SEP!K78+JAN!K78+FEB!K78+MAR!K78+APR!K78+MAY!K78+JNE!K78+'OCT stim'!K78+'NOV stim'!K78+'DEC stim'!K78</f>
        <v>198670.460182</v>
      </c>
      <c r="M78" s="14">
        <v>0.4342</v>
      </c>
      <c r="O78" s="18">
        <f>JLY!O78+AUG!O78+SEP!O78+JAN!O78+FEB!O78+MAR!O78+APR!O78+MAY!O78+JNE!O78+'OCT stim'!O78+'NOV stim'!O78+'DEC stim'!O78</f>
        <v>86262.7138110244</v>
      </c>
      <c r="P78" s="18"/>
      <c r="Q78" s="18">
        <f>JLY!Q78+AUG!Q78+SEP!Q78+JAN!Q78+FEB!Q78+MAR!Q78+APR!Q78+MAY!Q78+JNE!Q78+'OCT stim'!Q78+'NOV stim'!Q78+'DEC stim'!Q78</f>
        <v>112407.7463709756</v>
      </c>
      <c r="S78" s="16">
        <f t="shared" si="1"/>
        <v>444891.17999999993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739713.43</v>
      </c>
      <c r="G79" s="21">
        <v>0.5</v>
      </c>
      <c r="I79" s="18">
        <f>JLY!I79+AUG!I79+SEP!I79+JAN!I79+FEB!I79+MAR!I79+APR!I79+MAY!I79+JNE!I79+'OCT stim'!I79+'NOV stim'!I79+'DEC stim'!I79</f>
        <v>426131.56147400005</v>
      </c>
      <c r="K79" s="18">
        <f>JLY!K79+AUG!K79+SEP!K79+JAN!K79+FEB!K79+MAR!K79+APR!K79+MAY!K79+JNE!K79+'OCT stim'!K79+'NOV stim'!K79+'DEC stim'!K79</f>
        <v>313581.86852600006</v>
      </c>
      <c r="M79" s="14">
        <v>0.2232</v>
      </c>
      <c r="O79" s="18">
        <f>JLY!O79+AUG!O79+SEP!O79+JAN!O79+FEB!O79+MAR!O79+APR!O79+MAY!O79+JNE!O79+'OCT stim'!O79+'NOV stim'!O79+'DEC stim'!O79</f>
        <v>69991.4730550032</v>
      </c>
      <c r="P79" s="18"/>
      <c r="Q79" s="18">
        <f>JLY!Q79+AUG!Q79+SEP!Q79+JAN!Q79+FEB!Q79+MAR!Q79+APR!Q79+MAY!Q79+JNE!Q79+'OCT stim'!Q79+'NOV stim'!Q79+'DEC stim'!Q79</f>
        <v>243590.39547099685</v>
      </c>
      <c r="S79" s="16">
        <f t="shared" si="1"/>
        <v>739713.4300000002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344337.38</v>
      </c>
      <c r="G80" s="21">
        <v>0.5</v>
      </c>
      <c r="I80" s="18">
        <f>JLY!I80+AUG!I80+SEP!I80+JAN!I80+FEB!I80+MAR!I80+APR!I80+MAY!I80+JNE!I80+'OCT stim'!I80+'NOV stim'!I80+'DEC stim'!I80</f>
        <v>197351.50936</v>
      </c>
      <c r="K80" s="18">
        <f>JLY!K80+AUG!K80+SEP!K80+JAN!K80+FEB!K80+MAR!K80+APR!K80+MAY!K80+JNE!K80+'OCT stim'!K80+'NOV stim'!K80+'DEC stim'!K80</f>
        <v>146985.87063999998</v>
      </c>
      <c r="M80" s="14">
        <v>0.3716</v>
      </c>
      <c r="O80" s="18">
        <f>JLY!O80+AUG!O80+SEP!O80+JAN!O80+FEB!O80+MAR!O80+APR!O80+MAY!O80+JNE!O80+'OCT stim'!O80+'NOV stim'!O80+'DEC stim'!O80</f>
        <v>54619.949529824</v>
      </c>
      <c r="P80" s="18"/>
      <c r="Q80" s="18">
        <f>JLY!Q80+AUG!Q80+SEP!Q80+JAN!Q80+FEB!Q80+MAR!Q80+APR!Q80+MAY!Q80+JNE!Q80+'OCT stim'!Q80+'NOV stim'!Q80+'DEC stim'!Q80</f>
        <v>92365.921110176</v>
      </c>
      <c r="S80" s="16">
        <f t="shared" si="1"/>
        <v>344337.38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3172357.9400000004</v>
      </c>
      <c r="G81" s="21">
        <v>0.5</v>
      </c>
      <c r="I81" s="18">
        <f>JLY!I81+AUG!I81+SEP!I81+JAN!I81+FEB!I81+MAR!I81+APR!I81+MAY!I81+JNE!I81+'OCT stim'!I81+'NOV stim'!I81+'DEC stim'!I81</f>
        <v>1804831.758617</v>
      </c>
      <c r="K81" s="18">
        <f>JLY!K81+AUG!K81+SEP!K81+JAN!K81+FEB!K81+MAR!K81+APR!K81+MAY!K81+JNE!K81+'OCT stim'!K81+'NOV stim'!K81+'DEC stim'!K81</f>
        <v>1367526.181383</v>
      </c>
      <c r="M81" s="14">
        <v>0.3414</v>
      </c>
      <c r="O81" s="18">
        <f>JLY!O81+AUG!O81+SEP!O81+JAN!O81+FEB!O81+MAR!O81+APR!O81+MAY!O81+JNE!O81+'OCT stim'!O81+'NOV stim'!O81+'DEC stim'!O81</f>
        <v>466873.4383241561</v>
      </c>
      <c r="P81" s="18"/>
      <c r="Q81" s="18">
        <f>JLY!Q81+AUG!Q81+SEP!Q81+JAN!Q81+FEB!Q81+MAR!Q81+APR!Q81+MAY!Q81+JNE!Q81+'OCT stim'!Q81+'NOV stim'!Q81+'DEC stim'!Q81</f>
        <v>900652.7430588438</v>
      </c>
      <c r="S81" s="16">
        <f t="shared" si="1"/>
        <v>3172357.9399999995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859069.64</v>
      </c>
      <c r="G82" s="21">
        <v>0.5</v>
      </c>
      <c r="I82" s="18">
        <f>JLY!I82+AUG!I82+SEP!I82+JAN!I82+FEB!I82+MAR!I82+APR!I82+MAY!I82+JNE!I82+'OCT stim'!I82+'NOV stim'!I82+'DEC stim'!I82</f>
        <v>483674.8526970001</v>
      </c>
      <c r="K82" s="18">
        <f>JLY!K82+AUG!K82+SEP!K82+JAN!K82+FEB!K82+MAR!K82+APR!K82+MAY!K82+JNE!K82+'OCT stim'!K82+'NOV stim'!K82+'DEC stim'!K82</f>
        <v>375394.78730300005</v>
      </c>
      <c r="M82" s="14">
        <v>0.2923</v>
      </c>
      <c r="O82" s="18">
        <f>JLY!O82+AUG!O82+SEP!O82+JAN!O82+FEB!O82+MAR!O82+APR!O82+MAY!O82+JNE!O82+'OCT stim'!O82+'NOV stim'!O82+'DEC stim'!O82</f>
        <v>109727.8963286669</v>
      </c>
      <c r="P82" s="18"/>
      <c r="Q82" s="18">
        <f>JLY!Q82+AUG!Q82+SEP!Q82+JAN!Q82+FEB!Q82+MAR!Q82+APR!Q82+MAY!Q82+JNE!Q82+'OCT stim'!Q82+'NOV stim'!Q82+'DEC stim'!Q82</f>
        <v>265666.8909743331</v>
      </c>
      <c r="S82" s="16">
        <f t="shared" si="1"/>
        <v>859069.6400000001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539141.7600000001</v>
      </c>
      <c r="G83" s="21">
        <v>0.5</v>
      </c>
      <c r="I83" s="18">
        <f>JLY!I83+AUG!I83+SEP!I83+JAN!I83+FEB!I83+MAR!I83+APR!I83+MAY!I83+JNE!I83+'OCT stim'!I83+'NOV stim'!I83+'DEC stim'!I83</f>
        <v>306422.58807399997</v>
      </c>
      <c r="K83" s="18">
        <f>JLY!K83+AUG!K83+SEP!K83+JAN!K83+FEB!K83+MAR!K83+APR!K83+MAY!K83+JNE!K83+'OCT stim'!K83+'NOV stim'!K83+'DEC stim'!K83</f>
        <v>232719.17192599998</v>
      </c>
      <c r="M83" s="14">
        <v>0.4199</v>
      </c>
      <c r="O83" s="18">
        <f>JLY!O83+AUG!O83+SEP!O83+JAN!O83+FEB!O83+MAR!O83+APR!O83+MAY!O83+JNE!O83+'OCT stim'!O83+'NOV stim'!O83+'DEC stim'!O83</f>
        <v>97718.7802917274</v>
      </c>
      <c r="P83" s="18"/>
      <c r="Q83" s="18">
        <f>JLY!Q83+AUG!Q83+SEP!Q83+JAN!Q83+FEB!Q83+MAR!Q83+APR!Q83+MAY!Q83+JNE!Q83+'OCT stim'!Q83+'NOV stim'!Q83+'DEC stim'!Q83</f>
        <v>135000.3916342726</v>
      </c>
      <c r="S83" s="16">
        <f t="shared" si="1"/>
        <v>539141.76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649858.75</v>
      </c>
      <c r="G84" s="21">
        <v>0.5</v>
      </c>
      <c r="I84" s="18">
        <f>JLY!I84+AUG!I84+SEP!I84+JAN!I84+FEB!I84+MAR!I84+APR!I84+MAY!I84+JNE!I84+'OCT stim'!I84+'NOV stim'!I84+'DEC stim'!I84</f>
        <v>340741.454616</v>
      </c>
      <c r="K84" s="18">
        <f>JLY!K84+AUG!K84+SEP!K84+JAN!K84+FEB!K84+MAR!K84+APR!K84+MAY!K84+JNE!K84+'OCT stim'!K84+'NOV stim'!K84+'DEC stim'!K84</f>
        <v>309117.295384</v>
      </c>
      <c r="M84" s="14">
        <v>0.3227</v>
      </c>
      <c r="O84" s="18">
        <f>JLY!O84+AUG!O84+SEP!O84+JAN!O84+FEB!O84+MAR!O84+APR!O84+MAY!O84+JNE!O84+'OCT stim'!O84+'NOV stim'!O84+'DEC stim'!O84</f>
        <v>99752.1512204168</v>
      </c>
      <c r="P84" s="18"/>
      <c r="Q84" s="18">
        <f>JLY!Q84+AUG!Q84+SEP!Q84+JAN!Q84+FEB!Q84+MAR!Q84+APR!Q84+MAY!Q84+JNE!Q84+'OCT stim'!Q84+'NOV stim'!Q84+'DEC stim'!Q84</f>
        <v>209365.1441635832</v>
      </c>
      <c r="S84" s="16">
        <f t="shared" si="1"/>
        <v>649858.75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914963.3300000001</v>
      </c>
      <c r="G85" s="21">
        <v>0.5</v>
      </c>
      <c r="I85" s="18">
        <f>JLY!I85+AUG!I85+SEP!I85+JAN!I85+FEB!I85+MAR!I85+APR!I85+MAY!I85+JNE!I85+'OCT stim'!I85+'NOV stim'!I85+'DEC stim'!I85</f>
        <v>525077.0051100001</v>
      </c>
      <c r="K85" s="18">
        <f>JLY!K85+AUG!K85+SEP!K85+JAN!K85+FEB!K85+MAR!K85+APR!K85+MAY!K85+JNE!K85+'OCT stim'!K85+'NOV stim'!K85+'DEC stim'!K85</f>
        <v>389886.32489</v>
      </c>
      <c r="M85" s="14">
        <v>0.4397</v>
      </c>
      <c r="O85" s="18">
        <f>JLY!O85+AUG!O85+SEP!O85+JAN!O85+FEB!O85+MAR!O85+APR!O85+MAY!O85+JNE!O85+'OCT stim'!O85+'NOV stim'!O85+'DEC stim'!O85</f>
        <v>171433.01705413294</v>
      </c>
      <c r="P85" s="18"/>
      <c r="Q85" s="18">
        <f>JLY!Q85+AUG!Q85+SEP!Q85+JAN!Q85+FEB!Q85+MAR!Q85+APR!Q85+MAY!Q85+JNE!Q85+'OCT stim'!Q85+'NOV stim'!Q85+'DEC stim'!Q85</f>
        <v>218453.30783586702</v>
      </c>
      <c r="S85" s="16">
        <f t="shared" si="1"/>
        <v>914963.3300000002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1249129.86</v>
      </c>
      <c r="G86" s="21">
        <v>0.5</v>
      </c>
      <c r="I86" s="18">
        <f>JLY!I86+AUG!I86+SEP!I86+JAN!I86+FEB!I86+MAR!I86+APR!I86+MAY!I86+JNE!I86+'OCT stim'!I86+'NOV stim'!I86+'DEC stim'!I86</f>
        <v>715434.9997660001</v>
      </c>
      <c r="K86" s="18">
        <f>JLY!K86+AUG!K86+SEP!K86+JAN!K86+FEB!K86+MAR!K86+APR!K86+MAY!K86+JNE!K86+'OCT stim'!K86+'NOV stim'!K86+'DEC stim'!K86</f>
        <v>533694.8602339999</v>
      </c>
      <c r="M86" s="14">
        <v>0.2336</v>
      </c>
      <c r="O86" s="18">
        <f>JLY!O86+AUG!O86+SEP!O86+JAN!O86+FEB!O86+MAR!O86+APR!O86+MAY!O86+JNE!O86+'OCT stim'!O86+'NOV stim'!O86+'DEC stim'!O86</f>
        <v>124671.1193506624</v>
      </c>
      <c r="P86" s="18"/>
      <c r="Q86" s="18">
        <f>JLY!Q86+AUG!Q86+SEP!Q86+JAN!Q86+FEB!Q86+MAR!Q86+APR!Q86+MAY!Q86+JNE!Q86+'OCT stim'!Q86+'NOV stim'!Q86+'DEC stim'!Q86</f>
        <v>409023.7408833376</v>
      </c>
      <c r="S86" s="16">
        <f t="shared" si="1"/>
        <v>1249129.86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1023528.0600000002</v>
      </c>
      <c r="G87" s="21">
        <v>0.5</v>
      </c>
      <c r="I87" s="18">
        <f>JLY!I87+AUG!I87+SEP!I87+JAN!I87+FEB!I87+MAR!I87+APR!I87+MAY!I87+JNE!I87+'OCT stim'!I87+'NOV stim'!I87+'DEC stim'!I87</f>
        <v>569679.337747</v>
      </c>
      <c r="K87" s="18">
        <f>JLY!K87+AUG!K87+SEP!K87+JAN!K87+FEB!K87+MAR!K87+APR!K87+MAY!K87+JNE!K87+'OCT stim'!K87+'NOV stim'!K87+'DEC stim'!K87</f>
        <v>453848.72225299996</v>
      </c>
      <c r="M87" s="14">
        <v>0.3445</v>
      </c>
      <c r="O87" s="18">
        <f>JLY!O87+AUG!O87+SEP!O87+JAN!O87+FEB!O87+MAR!O87+APR!O87+MAY!O87+JNE!O87+'OCT stim'!O87+'NOV stim'!O87+'DEC stim'!O87</f>
        <v>156350.88481615848</v>
      </c>
      <c r="P87" s="18"/>
      <c r="Q87" s="18">
        <f>JLY!Q87+AUG!Q87+SEP!Q87+JAN!Q87+FEB!Q87+MAR!Q87+APR!Q87+MAY!Q87+JNE!Q87+'OCT stim'!Q87+'NOV stim'!Q87+'DEC stim'!Q87</f>
        <v>297497.8374368415</v>
      </c>
      <c r="S87" s="16">
        <f t="shared" si="1"/>
        <v>1023528.06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574930.27</v>
      </c>
      <c r="G88" s="21">
        <v>0.5</v>
      </c>
      <c r="I88" s="18">
        <f>JLY!I88+AUG!I88+SEP!I88+JAN!I88+FEB!I88+MAR!I88+APR!I88+MAY!I88+JNE!I88+'OCT stim'!I88+'NOV stim'!I88+'DEC stim'!I88</f>
        <v>330810.37838599994</v>
      </c>
      <c r="K88" s="18">
        <f>JLY!K88+AUG!K88+SEP!K88+JAN!K88+FEB!K88+MAR!K88+APR!K88+MAY!K88+JNE!K88+'OCT stim'!K88+'NOV stim'!K88+'DEC stim'!K88</f>
        <v>244119.89161400002</v>
      </c>
      <c r="M88" s="14">
        <v>0.1894</v>
      </c>
      <c r="O88" s="18">
        <f>JLY!O88+AUG!O88+SEP!O88+JAN!O88+FEB!O88+MAR!O88+APR!O88+MAY!O88+JNE!O88+'OCT stim'!O88+'NOV stim'!O88+'DEC stim'!O88</f>
        <v>46236.3074716916</v>
      </c>
      <c r="P88" s="18"/>
      <c r="Q88" s="18">
        <f>JLY!Q88+AUG!Q88+SEP!Q88+JAN!Q88+FEB!Q88+MAR!Q88+APR!Q88+MAY!Q88+JNE!Q88+'OCT stim'!Q88+'NOV stim'!Q88+'DEC stim'!Q88</f>
        <v>197883.58414230842</v>
      </c>
      <c r="S88" s="16">
        <f t="shared" si="1"/>
        <v>574930.27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131954.02</v>
      </c>
      <c r="G89" s="21">
        <v>0.5</v>
      </c>
      <c r="I89" s="18">
        <f>JLY!I89+AUG!I89+SEP!I89+JAN!I89+FEB!I89+MAR!I89+APR!I89+MAY!I89+JNE!I89+'OCT stim'!I89+'NOV stim'!I89+'DEC stim'!I89</f>
        <v>73580.90720999999</v>
      </c>
      <c r="K89" s="18">
        <f>JLY!K89+AUG!K89+SEP!K89+JAN!K89+FEB!K89+MAR!K89+APR!K89+MAY!K89+JNE!K89+'OCT stim'!K89+'NOV stim'!K89+'DEC stim'!K89</f>
        <v>58373.11279</v>
      </c>
      <c r="M89" s="14">
        <v>0.3154</v>
      </c>
      <c r="O89" s="18">
        <f>JLY!O89+AUG!O89+SEP!O89+JAN!O89+FEB!O89+MAR!O89+APR!O89+MAY!O89+JNE!O89+'OCT stim'!O89+'NOV stim'!O89+'DEC stim'!O89</f>
        <v>18410.879773966</v>
      </c>
      <c r="P89" s="18"/>
      <c r="Q89" s="18">
        <f>JLY!Q89+AUG!Q89+SEP!Q89+JAN!Q89+FEB!Q89+MAR!Q89+APR!Q89+MAY!Q89+JNE!Q89+'OCT stim'!Q89+'NOV stim'!Q89+'DEC stim'!Q89</f>
        <v>39962.23301603399</v>
      </c>
      <c r="S89" s="16">
        <f t="shared" si="1"/>
        <v>131954.01999999996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691367.1</v>
      </c>
      <c r="G90" s="21">
        <v>0.5</v>
      </c>
      <c r="I90" s="18">
        <f>JLY!I90+AUG!I90+SEP!I90+JAN!I90+FEB!I90+MAR!I90+APR!I90+MAY!I90+JNE!I90+'OCT stim'!I90+'NOV stim'!I90+'DEC stim'!I90</f>
        <v>384851.35341800004</v>
      </c>
      <c r="K90" s="18">
        <f>JLY!K90+AUG!K90+SEP!K90+JAN!K90+FEB!K90+MAR!K90+APR!K90+MAY!K90+JNE!K90+'OCT stim'!K90+'NOV stim'!K90+'DEC stim'!K90</f>
        <v>306515.74658200005</v>
      </c>
      <c r="M90" s="14">
        <v>0.3517</v>
      </c>
      <c r="O90" s="18">
        <f>JLY!O90+AUG!O90+SEP!O90+JAN!O90+FEB!O90+MAR!O90+APR!O90+MAY!O90+JNE!O90+'OCT stim'!O90+'NOV stim'!O90+'DEC stim'!O90</f>
        <v>107801.58807288941</v>
      </c>
      <c r="P90" s="18"/>
      <c r="Q90" s="18">
        <f>JLY!Q90+AUG!Q90+SEP!Q90+JAN!Q90+FEB!Q90+MAR!Q90+APR!Q90+MAY!Q90+JNE!Q90+'OCT stim'!Q90+'NOV stim'!Q90+'DEC stim'!Q90</f>
        <v>198714.1585091106</v>
      </c>
      <c r="S90" s="16">
        <f t="shared" si="1"/>
        <v>691367.1000000001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282198.7</v>
      </c>
      <c r="G91" s="21">
        <v>0.5</v>
      </c>
      <c r="I91" s="18">
        <f>JLY!I91+AUG!I91+SEP!I91+JAN!I91+FEB!I91+MAR!I91+APR!I91+MAY!I91+JNE!I91+'OCT stim'!I91+'NOV stim'!I91+'DEC stim'!I91</f>
        <v>160238.313711</v>
      </c>
      <c r="K91" s="18">
        <f>JLY!K91+AUG!K91+SEP!K91+JAN!K91+FEB!K91+MAR!K91+APR!K91+MAY!K91+JNE!K91+'OCT stim'!K91+'NOV stim'!K91+'DEC stim'!K91</f>
        <v>121960.38628900002</v>
      </c>
      <c r="M91" s="14">
        <v>0.2337</v>
      </c>
      <c r="O91" s="18">
        <f>JLY!O91+AUG!O91+SEP!O91+JAN!O91+FEB!O91+MAR!O91+APR!O91+MAY!O91+JNE!O91+'OCT stim'!O91+'NOV stim'!O91+'DEC stim'!O91</f>
        <v>28502.142275739297</v>
      </c>
      <c r="P91" s="18"/>
      <c r="Q91" s="18">
        <f>JLY!Q91+AUG!Q91+SEP!Q91+JAN!Q91+FEB!Q91+MAR!Q91+APR!Q91+MAY!Q91+JNE!Q91+'OCT stim'!Q91+'NOV stim'!Q91+'DEC stim'!Q91</f>
        <v>93458.2440132607</v>
      </c>
      <c r="S91" s="16">
        <f t="shared" si="1"/>
        <v>282198.69999999995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233992.83</v>
      </c>
      <c r="G92" s="21">
        <v>0.5</v>
      </c>
      <c r="I92" s="18">
        <f>JLY!I92+AUG!I92+SEP!I92+JAN!I92+FEB!I92+MAR!I92+APR!I92+MAY!I92+JNE!I92+'OCT stim'!I92+'NOV stim'!I92+'DEC stim'!I92</f>
        <v>133500.321243</v>
      </c>
      <c r="K92" s="18">
        <f>JLY!K92+AUG!K92+SEP!K92+JAN!K92+FEB!K92+MAR!K92+APR!K92+MAY!K92+JNE!K92+'OCT stim'!K92+'NOV stim'!K92+'DEC stim'!K92</f>
        <v>100492.508757</v>
      </c>
      <c r="M92" s="14">
        <v>0.323</v>
      </c>
      <c r="O92" s="18">
        <f>JLY!O92+AUG!O92+SEP!O92+JAN!O92+FEB!O92+MAR!O92+APR!O92+MAY!O92+JNE!O92+'OCT stim'!O92+'NOV stim'!O92+'DEC stim'!O92</f>
        <v>32459.080328511</v>
      </c>
      <c r="P92" s="18"/>
      <c r="Q92" s="18">
        <f>JLY!Q92+AUG!Q92+SEP!Q92+JAN!Q92+FEB!Q92+MAR!Q92+APR!Q92+MAY!Q92+JNE!Q92+'OCT stim'!Q92+'NOV stim'!Q92+'DEC stim'!Q92</f>
        <v>68033.428428489</v>
      </c>
      <c r="S92" s="16">
        <f t="shared" si="1"/>
        <v>233992.83000000002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2536208.8400000003</v>
      </c>
      <c r="G93" s="21">
        <v>0.5</v>
      </c>
      <c r="I93" s="18">
        <f>JLY!I93+AUG!I93+SEP!I93+JAN!I93+FEB!I93+MAR!I93+APR!I93+MAY!I93+JNE!I93+'OCT stim'!I93+'NOV stim'!I93+'DEC stim'!I93</f>
        <v>1424489.2561909999</v>
      </c>
      <c r="K93" s="18">
        <f>JLY!K93+AUG!K93+SEP!K93+JAN!K93+FEB!K93+MAR!K93+APR!K93+MAY!K93+JNE!K93+'OCT stim'!K93+'NOV stim'!K93+'DEC stim'!K93</f>
        <v>1111719.5838090002</v>
      </c>
      <c r="M93" s="14">
        <v>0.4588</v>
      </c>
      <c r="O93" s="18">
        <f>JLY!O93+AUG!O93+SEP!O93+JAN!O93+FEB!O93+MAR!O93+APR!O93+MAY!O93+JNE!O93+'OCT stim'!O93+'NOV stim'!O93+'DEC stim'!O93</f>
        <v>510056.94505156926</v>
      </c>
      <c r="P93" s="18"/>
      <c r="Q93" s="18">
        <f>JLY!Q93+AUG!Q93+SEP!Q93+JAN!Q93+FEB!Q93+MAR!Q93+APR!Q93+MAY!Q93+JNE!Q93+'OCT stim'!Q93+'NOV stim'!Q93+'DEC stim'!Q93</f>
        <v>601662.638757431</v>
      </c>
      <c r="S93" s="16">
        <f t="shared" si="1"/>
        <v>2536208.84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919334.2500000001</v>
      </c>
      <c r="G94" s="21">
        <v>0.5</v>
      </c>
      <c r="I94" s="18">
        <f>JLY!I94+AUG!I94+SEP!I94+JAN!I94+FEB!I94+MAR!I94+APR!I94+MAY!I94+JNE!I94+'OCT stim'!I94+'NOV stim'!I94+'DEC stim'!I94</f>
        <v>504747.84377599997</v>
      </c>
      <c r="K94" s="18">
        <f>JLY!K94+AUG!K94+SEP!K94+JAN!K94+FEB!K94+MAR!K94+APR!K94+MAY!K94+JNE!K94+'OCT stim'!K94+'NOV stim'!K94+'DEC stim'!K94</f>
        <v>414586.40622400003</v>
      </c>
      <c r="M94" s="14">
        <v>0.4439</v>
      </c>
      <c r="O94" s="18">
        <f>JLY!O94+AUG!O94+SEP!O94+JAN!O94+FEB!O94+MAR!O94+APR!O94+MAY!O94+JNE!O94+'OCT stim'!O94+'NOV stim'!O94+'DEC stim'!O94</f>
        <v>184034.90572283362</v>
      </c>
      <c r="P94" s="18"/>
      <c r="Q94" s="18">
        <f>JLY!Q94+AUG!Q94+SEP!Q94+JAN!Q94+FEB!Q94+MAR!Q94+APR!Q94+MAY!Q94+JNE!Q94+'OCT stim'!Q94+'NOV stim'!Q94+'DEC stim'!Q94</f>
        <v>230551.50050116642</v>
      </c>
      <c r="S94" s="16">
        <f t="shared" si="1"/>
        <v>919334.25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5109.6</v>
      </c>
      <c r="G95" s="21">
        <v>0.5</v>
      </c>
      <c r="I95" s="18">
        <f>JLY!I95+AUG!I95+SEP!I95+JAN!I95+FEB!I95+MAR!I95+APR!I95+MAY!I95+JNE!I95+'OCT stim'!I95+'NOV stim'!I95+'DEC stim'!I95</f>
        <v>3003.42288</v>
      </c>
      <c r="K95" s="18">
        <f>JLY!K95+AUG!K95+SEP!K95+JAN!K95+FEB!K95+MAR!K95+APR!K95+MAY!K95+JNE!K95+'OCT stim'!K95+'NOV stim'!K95+'DEC stim'!K95</f>
        <v>2106.1771200000003</v>
      </c>
      <c r="M95" s="14">
        <v>0.3979</v>
      </c>
      <c r="O95" s="18">
        <f>JLY!O95+AUG!O95+SEP!O95+JAN!O95+FEB!O95+MAR!O95+APR!O95+MAY!O95+JNE!O95+'OCT stim'!O95+'NOV stim'!O95+'DEC stim'!O95</f>
        <v>838.047876048</v>
      </c>
      <c r="P95" s="18"/>
      <c r="Q95" s="18">
        <f>JLY!Q95+AUG!Q95+SEP!Q95+JAN!Q95+FEB!Q95+MAR!Q95+APR!Q95+MAY!Q95+JNE!Q95+'OCT stim'!Q95+'NOV stim'!Q95+'DEC stim'!Q95</f>
        <v>1268.1292439520003</v>
      </c>
      <c r="S95" s="16">
        <f t="shared" si="1"/>
        <v>5109.6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83405.98999999999</v>
      </c>
      <c r="G96" s="21">
        <v>0.5</v>
      </c>
      <c r="I96" s="18">
        <f>JLY!I96+AUG!I96+SEP!I96+JAN!I96+FEB!I96+MAR!I96+APR!I96+MAY!I96+JNE!I96+'OCT stim'!I96+'NOV stim'!I96+'DEC stim'!I96</f>
        <v>47021.52183900001</v>
      </c>
      <c r="K96" s="18">
        <f>JLY!K96+AUG!K96+SEP!K96+JAN!K96+FEB!K96+MAR!K96+APR!K96+MAY!K96+JNE!K96+'OCT stim'!K96+'NOV stim'!K96+'DEC stim'!K96</f>
        <v>36384.46816099999</v>
      </c>
      <c r="M96" s="14">
        <v>0.2387</v>
      </c>
      <c r="O96" s="18">
        <f>JLY!O96+AUG!O96+SEP!O96+JAN!O96+FEB!O96+MAR!O96+APR!O96+MAY!O96+JNE!O96+'OCT stim'!O96+'NOV stim'!O96+'DEC stim'!O96</f>
        <v>8684.9725500307</v>
      </c>
      <c r="P96" s="18"/>
      <c r="Q96" s="18">
        <f>JLY!Q96+AUG!Q96+SEP!Q96+JAN!Q96+FEB!Q96+MAR!Q96+APR!Q96+MAY!Q96+JNE!Q96+'OCT stim'!Q96+'NOV stim'!Q96+'DEC stim'!Q96</f>
        <v>27699.4956109693</v>
      </c>
      <c r="S96" s="16">
        <f t="shared" si="1"/>
        <v>83405.99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786377.0000000001</v>
      </c>
      <c r="G97" s="21">
        <v>0.5</v>
      </c>
      <c r="I97" s="18">
        <f>JLY!I97+AUG!I97+SEP!I97+JAN!I97+FEB!I97+MAR!I97+APR!I97+MAY!I97+JNE!I97+'OCT stim'!I97+'NOV stim'!I97+'DEC stim'!I97</f>
        <v>437535.34727300005</v>
      </c>
      <c r="K97" s="18">
        <f>JLY!K97+AUG!K97+SEP!K97+JAN!K97+FEB!K97+MAR!K97+APR!K97+MAY!K97+JNE!K97+'OCT stim'!K97+'NOV stim'!K97+'DEC stim'!K97</f>
        <v>348841.65272700007</v>
      </c>
      <c r="M97" s="14">
        <v>0.2455</v>
      </c>
      <c r="O97" s="18">
        <f>JLY!O97+AUG!O97+SEP!O97+JAN!O97+FEB!O97+MAR!O97+APR!O97+MAY!O97+JNE!O97+'OCT stim'!O97+'NOV stim'!O97+'DEC stim'!O97</f>
        <v>85640.62574447852</v>
      </c>
      <c r="P97" s="18"/>
      <c r="Q97" s="18">
        <f>JLY!Q97+AUG!Q97+SEP!Q97+JAN!Q97+FEB!Q97+MAR!Q97+APR!Q97+MAY!Q97+JNE!Q97+'OCT stim'!Q97+'NOV stim'!Q97+'DEC stim'!Q97</f>
        <v>263201.0269825215</v>
      </c>
      <c r="S97" s="16">
        <f t="shared" si="1"/>
        <v>786377.0000000001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1299273.31</v>
      </c>
      <c r="G98" s="21">
        <v>0.5</v>
      </c>
      <c r="I98" s="18">
        <f>JLY!I98+AUG!I98+SEP!I98+JAN!I98+FEB!I98+MAR!I98+APR!I98+MAY!I98+JNE!I98+'OCT stim'!I98+'NOV stim'!I98+'DEC stim'!I98</f>
        <v>718088.4700960001</v>
      </c>
      <c r="K98" s="18">
        <f>JLY!K98+AUG!K98+SEP!K98+JAN!K98+FEB!K98+MAR!K98+APR!K98+MAY!K98+JNE!K98+'OCT stim'!K98+'NOV stim'!K98+'DEC stim'!K98</f>
        <v>581184.839904</v>
      </c>
      <c r="M98" s="14">
        <v>0.3853</v>
      </c>
      <c r="O98" s="18">
        <f>JLY!O98+AUG!O98+SEP!O98+JAN!O98+FEB!O98+MAR!O98+APR!O98+MAY!O98+JNE!O98+'OCT stim'!O98+'NOV stim'!O98+'DEC stim'!O98</f>
        <v>223930.5188150112</v>
      </c>
      <c r="P98" s="18"/>
      <c r="Q98" s="18">
        <f>JLY!Q98+AUG!Q98+SEP!Q98+JAN!Q98+FEB!Q98+MAR!Q98+APR!Q98+MAY!Q98+JNE!Q98+'OCT stim'!Q98+'NOV stim'!Q98+'DEC stim'!Q98</f>
        <v>357254.32108898886</v>
      </c>
      <c r="S98" s="16">
        <f t="shared" si="1"/>
        <v>1299273.31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381301.61999999994</v>
      </c>
      <c r="G99" s="21">
        <v>0.5</v>
      </c>
      <c r="I99" s="18">
        <f>JLY!I99+AUG!I99+SEP!I99+JAN!I99+FEB!I99+MAR!I99+APR!I99+MAY!I99+JNE!I99+'OCT stim'!I99+'NOV stim'!I99+'DEC stim'!I99</f>
        <v>215646.55555</v>
      </c>
      <c r="K99" s="18">
        <f>JLY!K99+AUG!K99+SEP!K99+JAN!K99+FEB!K99+MAR!K99+APR!K99+MAY!K99+JNE!K99+'OCT stim'!K99+'NOV stim'!K99+'DEC stim'!K99</f>
        <v>165655.06444999998</v>
      </c>
      <c r="M99" s="14">
        <v>0.276</v>
      </c>
      <c r="O99" s="18">
        <f>JLY!O99+AUG!O99+SEP!O99+JAN!O99+FEB!O99+MAR!O99+APR!O99+MAY!O99+JNE!O99+'OCT stim'!O99+'NOV stim'!O99+'DEC stim'!O99</f>
        <v>45720.797788200005</v>
      </c>
      <c r="P99" s="18"/>
      <c r="Q99" s="18">
        <f>JLY!Q99+AUG!Q99+SEP!Q99+JAN!Q99+FEB!Q99+MAR!Q99+APR!Q99+MAY!Q99+JNE!Q99+'OCT stim'!Q99+'NOV stim'!Q99+'DEC stim'!Q99</f>
        <v>119934.2666618</v>
      </c>
      <c r="S99" s="16">
        <f t="shared" si="1"/>
        <v>381301.62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232940.69999999998</v>
      </c>
      <c r="G100" s="21">
        <v>0.5</v>
      </c>
      <c r="I100" s="18">
        <f>JLY!I100+AUG!I100+SEP!I100+JAN!I100+FEB!I100+MAR!I100+APR!I100+MAY!I100+JNE!I100+'OCT stim'!I100+'NOV stim'!I100+'DEC stim'!I100</f>
        <v>130657.31380299997</v>
      </c>
      <c r="K100" s="18">
        <f>JLY!K100+AUG!K100+SEP!K100+JAN!K100+FEB!K100+MAR!K100+APR!K100+MAY!K100+JNE!K100+'OCT stim'!K100+'NOV stim'!K100+'DEC stim'!K100</f>
        <v>102283.386197</v>
      </c>
      <c r="M100" s="14">
        <v>0.3025</v>
      </c>
      <c r="O100" s="18">
        <f>JLY!O100+AUG!O100+SEP!O100+JAN!O100+FEB!O100+MAR!O100+APR!O100+MAY!O100+JNE!O100+'OCT stim'!O100+'NOV stim'!O100+'DEC stim'!O100</f>
        <v>30940.7243245925</v>
      </c>
      <c r="P100" s="18"/>
      <c r="Q100" s="18">
        <f>JLY!Q100+AUG!Q100+SEP!Q100+JAN!Q100+FEB!Q100+MAR!Q100+APR!Q100+MAY!Q100+JNE!Q100+'OCT stim'!Q100+'NOV stim'!Q100+'DEC stim'!Q100</f>
        <v>71342.66187240751</v>
      </c>
      <c r="S100" s="16">
        <f t="shared" si="1"/>
        <v>232940.69999999998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51266.66</v>
      </c>
      <c r="G101" s="21">
        <v>0.5</v>
      </c>
      <c r="I101" s="18">
        <f>JLY!I101+AUG!I101+SEP!I101+JAN!I101+FEB!I101+MAR!I101+APR!I101+MAY!I101+JNE!I101+'OCT stim'!I101+'NOV stim'!I101+'DEC stim'!I101</f>
        <v>27286.908957999993</v>
      </c>
      <c r="K101" s="18">
        <f>JLY!K101+AUG!K101+SEP!K101+JAN!K101+FEB!K101+MAR!K101+APR!K101+MAY!K101+JNE!K101+'OCT stim'!K101+'NOV stim'!K101+'DEC stim'!K101</f>
        <v>23979.751042</v>
      </c>
      <c r="M101" s="14">
        <v>0.2755</v>
      </c>
      <c r="O101" s="18">
        <f>JLY!O101+AUG!O101+SEP!O101+JAN!O101+FEB!O101+MAR!O101+APR!O101+MAY!O101+JNE!O101+'OCT stim'!O101+'NOV stim'!O101+'DEC stim'!O101</f>
        <v>6606.421412071</v>
      </c>
      <c r="P101" s="18"/>
      <c r="Q101" s="18">
        <f>JLY!Q101+AUG!Q101+SEP!Q101+JAN!Q101+FEB!Q101+MAR!Q101+APR!Q101+MAY!Q101+JNE!Q101+'OCT stim'!Q101+'NOV stim'!Q101+'DEC stim'!Q101</f>
        <v>17373.329629928998</v>
      </c>
      <c r="S101" s="16">
        <f t="shared" si="1"/>
        <v>51266.65999999999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290166.74</v>
      </c>
      <c r="G102" s="21">
        <v>0.5</v>
      </c>
      <c r="I102" s="18">
        <f>JLY!I102+AUG!I102+SEP!I102+JAN!I102+FEB!I102+MAR!I102+APR!I102+MAY!I102+JNE!I102+'OCT stim'!I102+'NOV stim'!I102+'DEC stim'!I102</f>
        <v>168462.866966</v>
      </c>
      <c r="K102" s="18">
        <f>JLY!K102+AUG!K102+SEP!K102+JAN!K102+FEB!K102+MAR!K102+APR!K102+MAY!K102+JNE!K102+'OCT stim'!K102+'NOV stim'!K102+'DEC stim'!K102</f>
        <v>121703.87303399999</v>
      </c>
      <c r="M102" s="14">
        <v>0.2708</v>
      </c>
      <c r="O102" s="18">
        <f>JLY!O102+AUG!O102+SEP!O102+JAN!O102+FEB!O102+MAR!O102+APR!O102+MAY!O102+JNE!O102+'OCT stim'!O102+'NOV stim'!O102+'DEC stim'!O102</f>
        <v>32957.4088176072</v>
      </c>
      <c r="P102" s="18"/>
      <c r="Q102" s="18">
        <f>JLY!Q102+AUG!Q102+SEP!Q102+JAN!Q102+FEB!Q102+MAR!Q102+APR!Q102+MAY!Q102+JNE!Q102+'OCT stim'!Q102+'NOV stim'!Q102+'DEC stim'!Q102</f>
        <v>88746.46421639282</v>
      </c>
      <c r="S102" s="16">
        <f t="shared" si="1"/>
        <v>290166.74000000005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436415.3500000001</v>
      </c>
      <c r="G103" s="21">
        <v>0.5</v>
      </c>
      <c r="I103" s="18">
        <f>JLY!I103+AUG!I103+SEP!I103+JAN!I103+FEB!I103+MAR!I103+APR!I103+MAY!I103+JNE!I103+'OCT stim'!I103+'NOV stim'!I103+'DEC stim'!I103</f>
        <v>249303.52615299998</v>
      </c>
      <c r="K103" s="18">
        <f>JLY!K103+AUG!K103+SEP!K103+JAN!K103+FEB!K103+MAR!K103+APR!K103+MAY!K103+JNE!K103+'OCT stim'!K103+'NOV stim'!K103+'DEC stim'!K103</f>
        <v>187111.82384699996</v>
      </c>
      <c r="M103" s="14">
        <v>0.3888</v>
      </c>
      <c r="O103" s="18">
        <f>JLY!O103+AUG!O103+SEP!O103+JAN!O103+FEB!O103+MAR!O103+APR!O103+MAY!O103+JNE!O103+'OCT stim'!O103+'NOV stim'!O103+'DEC stim'!O103</f>
        <v>72749.0771117136</v>
      </c>
      <c r="P103" s="18"/>
      <c r="Q103" s="18">
        <f>JLY!Q103+AUG!Q103+SEP!Q103+JAN!Q103+FEB!Q103+MAR!Q103+APR!Q103+MAY!Q103+JNE!Q103+'OCT stim'!Q103+'NOV stim'!Q103+'DEC stim'!Q103</f>
        <v>114362.7467352864</v>
      </c>
      <c r="S103" s="16">
        <f t="shared" si="1"/>
        <v>436415.35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1278822.91</v>
      </c>
      <c r="G104" s="21">
        <v>0.5</v>
      </c>
      <c r="I104" s="18">
        <f>JLY!I104+AUG!I104+SEP!I104+JAN!I104+FEB!I104+MAR!I104+APR!I104+MAY!I104+JNE!I104+'OCT stim'!I104+'NOV stim'!I104+'DEC stim'!I104</f>
        <v>720035.0801339999</v>
      </c>
      <c r="K104" s="18">
        <f>JLY!K104+AUG!K104+SEP!K104+JAN!K104+FEB!K104+MAR!K104+APR!K104+MAY!K104+JNE!K104+'OCT stim'!K104+'NOV stim'!K104+'DEC stim'!K104</f>
        <v>558787.829866</v>
      </c>
      <c r="M104" s="14">
        <v>0.5309</v>
      </c>
      <c r="O104" s="18">
        <f>JLY!O104+AUG!O104+SEP!O104+JAN!O104+FEB!O104+MAR!O104+APR!O104+MAY!O104+JNE!O104+'OCT stim'!O104+'NOV stim'!O104+'DEC stim'!O104</f>
        <v>296660.45887585945</v>
      </c>
      <c r="P104" s="18"/>
      <c r="Q104" s="18">
        <f>JLY!Q104+AUG!Q104+SEP!Q104+JAN!Q104+FEB!Q104+MAR!Q104+APR!Q104+MAY!Q104+JNE!Q104+'OCT stim'!Q104+'NOV stim'!Q104+'DEC stim'!Q104</f>
        <v>262127.37099014057</v>
      </c>
      <c r="S104" s="16">
        <f t="shared" si="1"/>
        <v>1278822.91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33466.55</v>
      </c>
      <c r="G105" s="21">
        <v>0.5</v>
      </c>
      <c r="I105" s="18">
        <f>JLY!I105+AUG!I105+SEP!I105+JAN!I105+FEB!I105+MAR!I105+APR!I105+MAY!I105+JNE!I105+'OCT stim'!I105+'NOV stim'!I105+'DEC stim'!I105</f>
        <v>20062.54161</v>
      </c>
      <c r="K105" s="18">
        <f>JLY!K105+AUG!K105+SEP!K105+JAN!K105+FEB!K105+MAR!K105+APR!K105+MAY!K105+JNE!K105+'OCT stim'!K105+'NOV stim'!K105+'DEC stim'!K105</f>
        <v>13404.008390000003</v>
      </c>
      <c r="M105" s="14">
        <v>0.255</v>
      </c>
      <c r="O105" s="18">
        <f>JLY!O105+AUG!O105+SEP!O105+JAN!O105+FEB!O105+MAR!O105+APR!O105+MAY!O105+JNE!O105+'OCT stim'!O105+'NOV stim'!O105+'DEC stim'!O105</f>
        <v>3418.0221394500004</v>
      </c>
      <c r="P105" s="18"/>
      <c r="Q105" s="18">
        <f>JLY!Q105+AUG!Q105+SEP!Q105+JAN!Q105+FEB!Q105+MAR!Q105+APR!Q105+MAY!Q105+JNE!Q105+'OCT stim'!Q105+'NOV stim'!Q105+'DEC stim'!Q105</f>
        <v>9985.98625055</v>
      </c>
      <c r="S105" s="16">
        <f t="shared" si="1"/>
        <v>33466.55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417048.66</v>
      </c>
      <c r="G106" s="21">
        <v>0.5</v>
      </c>
      <c r="I106" s="18">
        <f>JLY!I106+AUG!I106+SEP!I106+JAN!I106+FEB!I106+MAR!I106+APR!I106+MAY!I106+JNE!I106+'OCT stim'!I106+'NOV stim'!I106+'DEC stim'!I106</f>
        <v>231888.413047</v>
      </c>
      <c r="K106" s="18">
        <f>JLY!K106+AUG!K106+SEP!K106+JAN!K106+FEB!K106+MAR!K106+APR!K106+MAY!K106+JNE!K106+'OCT stim'!K106+'NOV stim'!K106+'DEC stim'!K106</f>
        <v>185160.246953</v>
      </c>
      <c r="M106" s="14">
        <v>0.2547</v>
      </c>
      <c r="O106" s="18">
        <f>JLY!O106+AUG!O106+SEP!O106+JAN!O106+FEB!O106+MAR!O106+APR!O106+MAY!O106+JNE!O106+'OCT stim'!O106+'NOV stim'!O106+'DEC stim'!O106</f>
        <v>47160.3148989291</v>
      </c>
      <c r="P106" s="18"/>
      <c r="Q106" s="18">
        <f>JLY!Q106+AUG!Q106+SEP!Q106+JAN!Q106+FEB!Q106+MAR!Q106+APR!Q106+MAY!Q106+JNE!Q106+'OCT stim'!Q106+'NOV stim'!Q106+'DEC stim'!Q106</f>
        <v>137999.9320540709</v>
      </c>
      <c r="S106" s="16">
        <f t="shared" si="1"/>
        <v>417048.66000000003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231642.42</v>
      </c>
      <c r="G107" s="21">
        <v>0.5</v>
      </c>
      <c r="I107" s="18">
        <f>JLY!I107+AUG!I107+SEP!I107+JAN!I107+FEB!I107+MAR!I107+APR!I107+MAY!I107+JNE!I107+'OCT stim'!I107+'NOV stim'!I107+'DEC stim'!I107</f>
        <v>132218.616974</v>
      </c>
      <c r="K107" s="18">
        <f>JLY!K107+AUG!K107+SEP!K107+JAN!K107+FEB!K107+MAR!K107+APR!K107+MAY!K107+JNE!K107+'OCT stim'!K107+'NOV stim'!K107+'DEC stim'!K107</f>
        <v>99423.80302600001</v>
      </c>
      <c r="M107" s="14">
        <v>0.2329</v>
      </c>
      <c r="O107" s="18">
        <f>JLY!O107+AUG!O107+SEP!O107+JAN!O107+FEB!O107+MAR!O107+APR!O107+MAY!O107+JNE!O107+'OCT stim'!O107+'NOV stim'!O107+'DEC stim'!O107</f>
        <v>23155.8037247554</v>
      </c>
      <c r="P107" s="18"/>
      <c r="Q107" s="18">
        <f>JLY!Q107+AUG!Q107+SEP!Q107+JAN!Q107+FEB!Q107+MAR!Q107+APR!Q107+MAY!Q107+JNE!Q107+'OCT stim'!Q107+'NOV stim'!Q107+'DEC stim'!Q107</f>
        <v>76267.9993012446</v>
      </c>
      <c r="S107" s="16">
        <f t="shared" si="1"/>
        <v>231642.41999999998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2136076.75</v>
      </c>
      <c r="G108" s="21">
        <v>0.5</v>
      </c>
      <c r="I108" s="18">
        <f>JLY!I108+AUG!I108+SEP!I108+JAN!I108+FEB!I108+MAR!I108+APR!I108+MAY!I108+JNE!I108+'OCT stim'!I108+'NOV stim'!I108+'DEC stim'!I108</f>
        <v>1213158.989731</v>
      </c>
      <c r="K108" s="18">
        <f>JLY!K108+AUG!K108+SEP!K108+JAN!K108+FEB!K108+MAR!K108+APR!K108+MAY!K108+JNE!K108+'OCT stim'!K108+'NOV stim'!K108+'DEC stim'!K108</f>
        <v>922917.7602690001</v>
      </c>
      <c r="M108" s="14">
        <v>0.3068</v>
      </c>
      <c r="O108" s="18">
        <f>JLY!O108+AUG!O108+SEP!O108+JAN!O108+FEB!O108+MAR!O108+APR!O108+MAY!O108+JNE!O108+'OCT stim'!O108+'NOV stim'!O108+'DEC stim'!O108</f>
        <v>283151.16885052924</v>
      </c>
      <c r="P108" s="18"/>
      <c r="Q108" s="18">
        <f>JLY!Q108+AUG!Q108+SEP!Q108+JAN!Q108+FEB!Q108+MAR!Q108+APR!Q108+MAY!Q108+JNE!Q108+'OCT stim'!Q108+'NOV stim'!Q108+'DEC stim'!Q108</f>
        <v>639766.5914184707</v>
      </c>
      <c r="S108" s="16">
        <f t="shared" si="1"/>
        <v>2136076.75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1160272.6199999999</v>
      </c>
      <c r="G109" s="21">
        <v>0.5</v>
      </c>
      <c r="I109" s="18">
        <f>JLY!I109+AUG!I109+SEP!I109+JAN!I109+FEB!I109+MAR!I109+APR!I109+MAY!I109+JNE!I109+'OCT stim'!I109+'NOV stim'!I109+'DEC stim'!I109</f>
        <v>666818.345991</v>
      </c>
      <c r="K109" s="18">
        <f>JLY!K109+AUG!K109+SEP!K109+JAN!K109+FEB!K109+MAR!K109+APR!K109+MAY!K109+JNE!K109+'OCT stim'!K109+'NOV stim'!K109+'DEC stim'!K109</f>
        <v>493454.2740089999</v>
      </c>
      <c r="M109" s="14">
        <v>0.3715</v>
      </c>
      <c r="O109" s="18">
        <f>JLY!O109+AUG!O109+SEP!O109+JAN!O109+FEB!O109+MAR!O109+APR!O109+MAY!O109+JNE!O109+'OCT stim'!O109+'NOV stim'!O109+'DEC stim'!O109</f>
        <v>183318.26279434352</v>
      </c>
      <c r="P109" s="18"/>
      <c r="Q109" s="18">
        <f>JLY!Q109+AUG!Q109+SEP!Q109+JAN!Q109+FEB!Q109+MAR!Q109+APR!Q109+MAY!Q109+JNE!Q109+'OCT stim'!Q109+'NOV stim'!Q109+'DEC stim'!Q109</f>
        <v>310136.0112146566</v>
      </c>
      <c r="S109" s="16">
        <f t="shared" si="1"/>
        <v>1160272.62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-79</v>
      </c>
      <c r="G110" s="21">
        <v>0.5</v>
      </c>
      <c r="I110" s="18">
        <f>JLY!I110+AUG!I110+SEP!I110+JAN!I110+FEB!I110+MAR!I110+APR!I110+MAY!I110+JNE!I110+'OCT stim'!I110+'NOV stim'!I110+'DEC stim'!I110</f>
        <v>-1027.3929870000002</v>
      </c>
      <c r="K110" s="18">
        <f>JLY!K110+AUG!K110+SEP!K110+JAN!K110+FEB!K110+MAR!K110+APR!K110+MAY!K110+JNE!K110+'OCT stim'!K110+'NOV stim'!K110+'DEC stim'!K110</f>
        <v>948.3929870000002</v>
      </c>
      <c r="M110" s="14">
        <v>0.4027</v>
      </c>
      <c r="O110" s="18">
        <f>JLY!O110+AUG!O110+SEP!O110+JAN!O110+FEB!O110+MAR!O110+APR!O110+MAY!O110+JNE!O110+'OCT stim'!O110+'NOV stim'!O110+'DEC stim'!O110</f>
        <v>381.9178558649003</v>
      </c>
      <c r="P110" s="18"/>
      <c r="Q110" s="18">
        <f>JLY!Q110+AUG!Q110+SEP!Q110+JAN!Q110+FEB!Q110+MAR!Q110+APR!Q110+MAY!Q110+JNE!Q110+'OCT stim'!Q110+'NOV stim'!Q110+'DEC stim'!Q110</f>
        <v>566.4751311351001</v>
      </c>
      <c r="S110" s="16">
        <f t="shared" si="1"/>
        <v>-78.99999999999977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108656.37</v>
      </c>
      <c r="G111" s="21">
        <v>0.5</v>
      </c>
      <c r="I111" s="18">
        <f>JLY!I111+AUG!I111+SEP!I111+JAN!I111+FEB!I111+MAR!I111+APR!I111+MAY!I111+JNE!I111+'OCT stim'!I111+'NOV stim'!I111+'DEC stim'!I111</f>
        <v>62322.932426</v>
      </c>
      <c r="K111" s="18">
        <f>JLY!K111+AUG!K111+SEP!K111+JAN!K111+FEB!K111+MAR!K111+APR!K111+MAY!K111+JNE!K111+'OCT stim'!K111+'NOV stim'!K111+'DEC stim'!K111</f>
        <v>46333.437573999996</v>
      </c>
      <c r="M111" s="14">
        <v>0.2496</v>
      </c>
      <c r="O111" s="18">
        <f>JLY!O111+AUG!O111+SEP!O111+JAN!O111+FEB!O111+MAR!O111+APR!O111+MAY!O111+JNE!O111+'OCT stim'!O111+'NOV stim'!O111+'DEC stim'!O111</f>
        <v>11564.8260184704</v>
      </c>
      <c r="P111" s="18"/>
      <c r="Q111" s="18">
        <f>JLY!Q111+AUG!Q111+SEP!Q111+JAN!Q111+FEB!Q111+MAR!Q111+APR!Q111+MAY!Q111+JNE!Q111+'OCT stim'!Q111+'NOV stim'!Q111+'DEC stim'!Q111</f>
        <v>34768.611555529606</v>
      </c>
      <c r="S111" s="16">
        <f t="shared" si="1"/>
        <v>108656.37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840058.95</v>
      </c>
      <c r="G112" s="21">
        <v>0.5</v>
      </c>
      <c r="I112" s="18">
        <f>JLY!I112+AUG!I112+SEP!I112+JAN!I112+FEB!I112+MAR!I112+APR!I112+MAY!I112+JNE!I112+'OCT stim'!I112+'NOV stim'!I112+'DEC stim'!I112</f>
        <v>480967.619539</v>
      </c>
      <c r="K112" s="18">
        <f>JLY!K112+AUG!K112+SEP!K112+JAN!K112+FEB!K112+MAR!K112+APR!K112+MAY!K112+JNE!K112+'OCT stim'!K112+'NOV stim'!K112+'DEC stim'!K112</f>
        <v>359091.33046100003</v>
      </c>
      <c r="M112" s="14">
        <v>0.2223</v>
      </c>
      <c r="O112" s="18">
        <f>JLY!O112+AUG!O112+SEP!O112+JAN!O112+FEB!O112+MAR!O112+APR!O112+MAY!O112+JNE!O112+'OCT stim'!O112+'NOV stim'!O112+'DEC stim'!O112</f>
        <v>79826.0027614803</v>
      </c>
      <c r="P112" s="18"/>
      <c r="Q112" s="18">
        <f>JLY!Q112+AUG!Q112+SEP!Q112+JAN!Q112+FEB!Q112+MAR!Q112+APR!Q112+MAY!Q112+JNE!Q112+'OCT stim'!Q112+'NOV stim'!Q112+'DEC stim'!Q112</f>
        <v>279265.32769951975</v>
      </c>
      <c r="S112" s="16">
        <f t="shared" si="1"/>
        <v>840058.95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400374.4600000001</v>
      </c>
      <c r="G113" s="21">
        <v>0.5</v>
      </c>
      <c r="I113" s="18">
        <f>JLY!I113+AUG!I113+SEP!I113+JAN!I113+FEB!I113+MAR!I113+APR!I113+MAY!I113+JNE!I113+'OCT stim'!I113+'NOV stim'!I113+'DEC stim'!I113</f>
        <v>237042.275702</v>
      </c>
      <c r="K113" s="18">
        <f>JLY!K113+AUG!K113+SEP!K113+JAN!K113+FEB!K113+MAR!K113+APR!K113+MAY!K113+JNE!K113+'OCT stim'!K113+'NOV stim'!K113+'DEC stim'!K113</f>
        <v>163332.18429799998</v>
      </c>
      <c r="M113" s="14">
        <v>0.371</v>
      </c>
      <c r="O113" s="18">
        <f>JLY!O113+AUG!O113+SEP!O113+JAN!O113+FEB!O113+MAR!O113+APR!O113+MAY!O113+JNE!O113+'OCT stim'!O113+'NOV stim'!O113+'DEC stim'!O113</f>
        <v>60596.24037455801</v>
      </c>
      <c r="P113" s="18"/>
      <c r="Q113" s="18">
        <f>JLY!Q113+AUG!Q113+SEP!Q113+JAN!Q113+FEB!Q113+MAR!Q113+APR!Q113+MAY!Q113+JNE!Q113+'OCT stim'!Q113+'NOV stim'!Q113+'DEC stim'!Q113</f>
        <v>102735.943923442</v>
      </c>
      <c r="S113" s="16">
        <f t="shared" si="1"/>
        <v>400374.46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921168.1600000001</v>
      </c>
      <c r="G114" s="21">
        <v>0.5</v>
      </c>
      <c r="I114" s="18">
        <f>JLY!I114+AUG!I114+SEP!I114+JAN!I114+FEB!I114+MAR!I114+APR!I114+MAY!I114+JNE!I114+'OCT stim'!I114+'NOV stim'!I114+'DEC stim'!I114</f>
        <v>527004.0729749999</v>
      </c>
      <c r="K114" s="18">
        <f>JLY!K114+AUG!K114+SEP!K114+JAN!K114+FEB!K114+MAR!K114+APR!K114+MAY!K114+JNE!K114+'OCT stim'!K114+'NOV stim'!K114+'DEC stim'!K114</f>
        <v>394164.087025</v>
      </c>
      <c r="M114" s="14">
        <v>0.3441</v>
      </c>
      <c r="O114" s="18">
        <f>JLY!O114+AUG!O114+SEP!O114+JAN!O114+FEB!O114+MAR!O114+APR!O114+MAY!O114+JNE!O114+'OCT stim'!O114+'NOV stim'!O114+'DEC stim'!O114</f>
        <v>135631.8623453025</v>
      </c>
      <c r="P114" s="18"/>
      <c r="Q114" s="18">
        <f>JLY!Q114+AUG!Q114+SEP!Q114+JAN!Q114+FEB!Q114+MAR!Q114+APR!Q114+MAY!Q114+JNE!Q114+'OCT stim'!Q114+'NOV stim'!Q114+'DEC stim'!Q114</f>
        <v>258532.2246796975</v>
      </c>
      <c r="S114" s="16">
        <f t="shared" si="1"/>
        <v>921168.1599999999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163494.59999999998</v>
      </c>
      <c r="G115" s="21">
        <v>0.5</v>
      </c>
      <c r="I115" s="18">
        <f>JLY!I115+AUG!I115+SEP!I115+JAN!I115+FEB!I115+MAR!I115+APR!I115+MAY!I115+JNE!I115+'OCT stim'!I115+'NOV stim'!I115+'DEC stim'!I115</f>
        <v>89688.108356</v>
      </c>
      <c r="K115" s="18">
        <f>JLY!K115+AUG!K115+SEP!K115+JAN!K115+FEB!K115+MAR!K115+APR!K115+MAY!K115+JNE!K115+'OCT stim'!K115+'NOV stim'!K115+'DEC stim'!K115</f>
        <v>73806.491644</v>
      </c>
      <c r="M115" s="14">
        <v>0.3146</v>
      </c>
      <c r="O115" s="18">
        <f>JLY!O115+AUG!O115+SEP!O115+JAN!O115+FEB!O115+MAR!O115+APR!O115+MAY!O115+JNE!O115+'OCT stim'!O115+'NOV stim'!O115+'DEC stim'!O115</f>
        <v>23219.522271202404</v>
      </c>
      <c r="P115" s="18"/>
      <c r="Q115" s="18">
        <f>JLY!Q115+AUG!Q115+SEP!Q115+JAN!Q115+FEB!Q115+MAR!Q115+APR!Q115+MAY!Q115+JNE!Q115+'OCT stim'!Q115+'NOV stim'!Q115+'DEC stim'!Q115</f>
        <v>50586.969372797605</v>
      </c>
      <c r="S115" s="16">
        <f t="shared" si="1"/>
        <v>163494.6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259128.08000000002</v>
      </c>
      <c r="G116" s="21">
        <v>0.5</v>
      </c>
      <c r="I116" s="18">
        <f>JLY!I116+AUG!I116+SEP!I116+JAN!I116+FEB!I116+MAR!I116+APR!I116+MAY!I116+JNE!I116+'OCT stim'!I116+'NOV stim'!I116+'DEC stim'!I116</f>
        <v>152164.718388</v>
      </c>
      <c r="K116" s="18">
        <f>JLY!K116+AUG!K116+SEP!K116+JAN!K116+FEB!K116+MAR!K116+APR!K116+MAY!K116+JNE!K116+'OCT stim'!K116+'NOV stim'!K116+'DEC stim'!K116</f>
        <v>106963.36161200001</v>
      </c>
      <c r="M116" s="14">
        <v>0.3223</v>
      </c>
      <c r="O116" s="18">
        <f>JLY!O116+AUG!O116+SEP!O116+JAN!O116+FEB!O116+MAR!O116+APR!O116+MAY!O116+JNE!O116+'OCT stim'!O116+'NOV stim'!O116+'DEC stim'!O116</f>
        <v>34474.2914475476</v>
      </c>
      <c r="P116" s="18"/>
      <c r="Q116" s="18">
        <f>JLY!Q116+AUG!Q116+SEP!Q116+JAN!Q116+FEB!Q116+MAR!Q116+APR!Q116+MAY!Q116+JNE!Q116+'OCT stim'!Q116+'NOV stim'!Q116+'DEC stim'!Q116</f>
        <v>72489.0701644524</v>
      </c>
      <c r="S116" s="16">
        <f t="shared" si="1"/>
        <v>259128.08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983734.4800000001</v>
      </c>
      <c r="G117" s="21">
        <v>0.5</v>
      </c>
      <c r="I117" s="18">
        <f>JLY!I117+AUG!I117+SEP!I117+JAN!I117+FEB!I117+MAR!I117+APR!I117+MAY!I117+JNE!I117+'OCT stim'!I117+'NOV stim'!I117+'DEC stim'!I117</f>
        <v>552069.199941</v>
      </c>
      <c r="K117" s="18">
        <f>JLY!K117+AUG!K117+SEP!K117+JAN!K117+FEB!K117+MAR!K117+APR!K117+MAY!K117+JNE!K117+'OCT stim'!K117+'NOV stim'!K117+'DEC stim'!K117</f>
        <v>431665.280059</v>
      </c>
      <c r="M117" s="14">
        <v>0.3808</v>
      </c>
      <c r="O117" s="18">
        <f>JLY!O117+AUG!O117+SEP!O117+JAN!O117+FEB!O117+MAR!O117+APR!O117+MAY!O117+JNE!O117+'OCT stim'!O117+'NOV stim'!O117+'DEC stim'!O117</f>
        <v>164378.13864646724</v>
      </c>
      <c r="P117" s="18"/>
      <c r="Q117" s="18">
        <f>JLY!Q117+AUG!Q117+SEP!Q117+JAN!Q117+FEB!Q117+MAR!Q117+APR!Q117+MAY!Q117+JNE!Q117+'OCT stim'!Q117+'NOV stim'!Q117+'DEC stim'!Q117</f>
        <v>267287.14141253283</v>
      </c>
      <c r="S117" s="16">
        <f t="shared" si="1"/>
        <v>983734.48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369782.64</v>
      </c>
      <c r="G118" s="21">
        <v>0.5</v>
      </c>
      <c r="I118" s="18">
        <f>JLY!I118+AUG!I118+SEP!I118+JAN!I118+FEB!I118+MAR!I118+APR!I118+MAY!I118+JNE!I118+'OCT stim'!I118+'NOV stim'!I118+'DEC stim'!I118</f>
        <v>207706.59556199997</v>
      </c>
      <c r="K118" s="18">
        <f>JLY!K118+AUG!K118+SEP!K118+JAN!K118+FEB!K118+MAR!K118+APR!K118+MAY!K118+JNE!K118+'OCT stim'!K118+'NOV stim'!K118+'DEC stim'!K118</f>
        <v>162076.04443799998</v>
      </c>
      <c r="M118" s="14">
        <v>0.2667</v>
      </c>
      <c r="O118" s="18">
        <f>JLY!O118+AUG!O118+SEP!O118+JAN!O118+FEB!O118+MAR!O118+APR!O118+MAY!O118+JNE!O118+'OCT stim'!O118+'NOV stim'!O118+'DEC stim'!O118</f>
        <v>43225.68105161459</v>
      </c>
      <c r="P118" s="18"/>
      <c r="Q118" s="18">
        <f>JLY!Q118+AUG!Q118+SEP!Q118+JAN!Q118+FEB!Q118+MAR!Q118+APR!Q118+MAY!Q118+JNE!Q118+'OCT stim'!Q118+'NOV stim'!Q118+'DEC stim'!Q118</f>
        <v>118850.36338638539</v>
      </c>
      <c r="S118" s="16">
        <f t="shared" si="1"/>
        <v>369782.63999999996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0.5</v>
      </c>
      <c r="I119" s="18">
        <f>JLY!I119+AUG!I119+SEP!I119+JAN!I119+FEB!I119+MAR!I119+APR!I119+MAY!I119+JNE!I119+'OCT stim'!I119+'NOV stim'!I119+'DEC stim'!I119</f>
        <v>0</v>
      </c>
      <c r="K119" s="18">
        <f>JLY!K119+AUG!K119+SEP!K119+JAN!K119+FEB!K119+MAR!K119+APR!K119+MAY!K119+JNE!K119+'OCT stim'!K119+'NOV stim'!K119+'DEC stim'!K119</f>
        <v>0</v>
      </c>
      <c r="M119" s="14">
        <v>0.3302</v>
      </c>
      <c r="O119" s="18">
        <f>JLY!O119+AUG!O119+SEP!O119+JAN!O119+FEB!O119+MAR!O119+APR!O119+MAY!O119+JNE!O119+'OCT stim'!O119+'NOV stim'!O119+'DEC stim'!O119</f>
        <v>0</v>
      </c>
      <c r="P119" s="18"/>
      <c r="Q119" s="18">
        <f>JLY!Q119+AUG!Q119+SEP!Q119+JAN!Q119+FEB!Q119+MAR!Q119+APR!Q119+MAY!Q119+JNE!Q119+'OCT stim'!Q119+'NOV stim'!Q119+'DEC stim'!Q119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2229774.0199999996</v>
      </c>
      <c r="G120" s="21">
        <v>0.5</v>
      </c>
      <c r="I120" s="18">
        <f>JLY!I120+AUG!I120+SEP!I120+JAN!I120+FEB!I120+MAR!I120+APR!I120+MAY!I120+JNE!I120+'OCT stim'!I120+'NOV stim'!I120+'DEC stim'!I120</f>
        <v>1265175.202355</v>
      </c>
      <c r="K120" s="18">
        <f>JLY!K120+AUG!K120+SEP!K120+JAN!K120+FEB!K120+MAR!K120+APR!K120+MAY!K120+JNE!K120+'OCT stim'!K120+'NOV stim'!K120+'DEC stim'!K120</f>
        <v>964598.8176450001</v>
      </c>
      <c r="M120" s="14">
        <v>0.2736</v>
      </c>
      <c r="O120" s="18">
        <f>JLY!O120+AUG!O120+SEP!O120+JAN!O120+FEB!O120+MAR!O120+APR!O120+MAY!O120+JNE!O120+'OCT stim'!O120+'NOV stim'!O120+'DEC stim'!O120</f>
        <v>263914.236507672</v>
      </c>
      <c r="P120" s="18"/>
      <c r="Q120" s="18">
        <f>JLY!Q120+AUG!Q120+SEP!Q120+JAN!Q120+FEB!Q120+MAR!Q120+APR!Q120+MAY!Q120+JNE!Q120+'OCT stim'!Q120+'NOV stim'!Q120+'DEC stim'!Q120</f>
        <v>700684.5811373281</v>
      </c>
      <c r="S120" s="16">
        <f t="shared" si="1"/>
        <v>2229774.02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431559.02</v>
      </c>
      <c r="G121" s="21">
        <v>0.5</v>
      </c>
      <c r="I121" s="18">
        <f>JLY!I121+AUG!I121+SEP!I121+JAN!I121+FEB!I121+MAR!I121+APR!I121+MAY!I121+JNE!I121+'OCT stim'!I121+'NOV stim'!I121+'DEC stim'!I121</f>
        <v>248022.033794</v>
      </c>
      <c r="K121" s="18">
        <f>JLY!K121+AUG!K121+SEP!K121+JAN!K121+FEB!K121+MAR!K121+APR!K121+MAY!K121+JNE!K121+'OCT stim'!K121+'NOV stim'!K121+'DEC stim'!K121</f>
        <v>183536.98620600003</v>
      </c>
      <c r="M121" s="14">
        <v>0.4168</v>
      </c>
      <c r="O121" s="18">
        <f>JLY!O121+AUG!O121+SEP!O121+JAN!O121+FEB!O121+MAR!O121+APR!O121+MAY!O121+JNE!O121+'OCT stim'!O121+'NOV stim'!O121+'DEC stim'!O121</f>
        <v>76498.21585066081</v>
      </c>
      <c r="P121" s="18"/>
      <c r="Q121" s="18">
        <f>JLY!Q121+AUG!Q121+SEP!Q121+JAN!Q121+FEB!Q121+MAR!Q121+APR!Q121+MAY!Q121+JNE!Q121+'OCT stim'!Q121+'NOV stim'!Q121+'DEC stim'!Q121</f>
        <v>107038.7703553392</v>
      </c>
      <c r="S121" s="16">
        <f t="shared" si="1"/>
        <v>431559.02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3814.32</v>
      </c>
      <c r="G122" s="21">
        <v>0.5</v>
      </c>
      <c r="I122" s="18">
        <f>JLY!I122+AUG!I122+SEP!I122+JAN!I122+FEB!I122+MAR!I122+APR!I122+MAY!I122+JNE!I122+'OCT stim'!I122+'NOV stim'!I122+'DEC stim'!I122</f>
        <v>1907.16</v>
      </c>
      <c r="K122" s="18">
        <f>JLY!K122+AUG!K122+SEP!K122+JAN!K122+FEB!K122+MAR!K122+APR!K122+MAY!K122+JNE!K122+'OCT stim'!K122+'NOV stim'!K122+'DEC stim'!K122</f>
        <v>1907.16</v>
      </c>
      <c r="M122" s="14">
        <v>0.4273</v>
      </c>
      <c r="O122" s="18">
        <f>JLY!O122+AUG!O122+SEP!O122+JAN!O122+FEB!O122+MAR!O122+APR!O122+MAY!O122+JNE!O122+'OCT stim'!O122+'NOV stim'!O122+'DEC stim'!O122</f>
        <v>814.929468</v>
      </c>
      <c r="P122" s="18"/>
      <c r="Q122" s="18">
        <f>JLY!Q122+AUG!Q122+SEP!Q122+JAN!Q122+FEB!Q122+MAR!Q122+APR!Q122+MAY!Q122+JNE!Q122+'OCT stim'!Q122+'NOV stim'!Q122+'DEC stim'!Q122</f>
        <v>1092.230532</v>
      </c>
      <c r="S122" s="16">
        <f t="shared" si="1"/>
        <v>3814.32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0.5</v>
      </c>
      <c r="I123" s="18">
        <f>JLY!I123+AUG!I123+SEP!I123+JAN!I123+FEB!I123+MAR!I123+APR!I123+MAY!I123+JNE!I123+'OCT stim'!I123+'NOV stim'!I123+'DEC stim'!I123</f>
        <v>-99.81105000000002</v>
      </c>
      <c r="K123" s="18">
        <f>JLY!K123+AUG!K123+SEP!K123+JAN!K123+FEB!K123+MAR!K123+APR!K123+MAY!K123+JNE!K123+'OCT stim'!K123+'NOV stim'!K123+'DEC stim'!K123</f>
        <v>99.81105000000002</v>
      </c>
      <c r="M123" s="14">
        <v>0.3321</v>
      </c>
      <c r="O123" s="18">
        <f>JLY!O123+AUG!O123+SEP!O123+JAN!O123+FEB!O123+MAR!O123+APR!O123+MAY!O123+JNE!O123+'OCT stim'!O123+'NOV stim'!O123+'DEC stim'!O123</f>
        <v>33.14724970500001</v>
      </c>
      <c r="P123" s="18"/>
      <c r="Q123" s="18">
        <f>JLY!Q123+AUG!Q123+SEP!Q123+JAN!Q123+FEB!Q123+MAR!Q123+APR!Q123+MAY!Q123+JNE!Q123+'OCT stim'!Q123+'NOV stim'!Q123+'DEC stim'!Q123</f>
        <v>66.66380029499999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890018.4700000001</v>
      </c>
      <c r="G124" s="21">
        <v>0.5</v>
      </c>
      <c r="I124" s="18">
        <f>JLY!I124+AUG!I124+SEP!I124+JAN!I124+FEB!I124+MAR!I124+APR!I124+MAY!I124+JNE!I124+'OCT stim'!I124+'NOV stim'!I124+'DEC stim'!I124</f>
        <v>494944.579497</v>
      </c>
      <c r="K124" s="18">
        <f>JLY!K124+AUG!K124+SEP!K124+JAN!K124+FEB!K124+MAR!K124+APR!K124+MAY!K124+JNE!K124+'OCT stim'!K124+'NOV stim'!K124+'DEC stim'!K124</f>
        <v>395073.89050299994</v>
      </c>
      <c r="M124" s="14">
        <v>0.2773</v>
      </c>
      <c r="O124" s="18">
        <f>JLY!O124+AUG!O124+SEP!O124+JAN!O124+FEB!O124+MAR!O124+APR!O124+MAY!O124+JNE!O124+'OCT stim'!O124+'NOV stim'!O124+'DEC stim'!O124</f>
        <v>109553.9898364819</v>
      </c>
      <c r="P124" s="18"/>
      <c r="Q124" s="18">
        <f>JLY!Q124+AUG!Q124+SEP!Q124+JAN!Q124+FEB!Q124+MAR!Q124+APR!Q124+MAY!Q124+JNE!Q124+'OCT stim'!Q124+'NOV stim'!Q124+'DEC stim'!Q124</f>
        <v>285519.9006665181</v>
      </c>
      <c r="S124" s="16">
        <f t="shared" si="1"/>
        <v>890018.47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4023616.8100000005</v>
      </c>
      <c r="G125" s="21">
        <v>0.5</v>
      </c>
      <c r="I125" s="18">
        <f>JLY!I125+AUG!I125+SEP!I125+JAN!I125+FEB!I125+MAR!I125+APR!I125+MAY!I125+JNE!I125+'OCT stim'!I125+'NOV stim'!I125+'DEC stim'!I125</f>
        <v>2291631.004817</v>
      </c>
      <c r="K125" s="18">
        <f>JLY!K125+AUG!K125+SEP!K125+JAN!K125+FEB!K125+MAR!K125+APR!K125+MAY!K125+JNE!K125+'OCT stim'!K125+'NOV stim'!K125+'DEC stim'!K125</f>
        <v>1731985.8051830002</v>
      </c>
      <c r="M125" s="14">
        <v>0.2455</v>
      </c>
      <c r="O125" s="18">
        <f>JLY!O125+AUG!O125+SEP!O125+JAN!O125+FEB!O125+MAR!O125+APR!O125+MAY!O125+JNE!O125+'OCT stim'!O125+'NOV stim'!O125+'DEC stim'!O125</f>
        <v>425202.5151724265</v>
      </c>
      <c r="P125" s="18"/>
      <c r="Q125" s="18">
        <f>JLY!Q125+AUG!Q125+SEP!Q125+JAN!Q125+FEB!Q125+MAR!Q125+APR!Q125+MAY!Q125+JNE!Q125+'OCT stim'!Q125+'NOV stim'!Q125+'DEC stim'!Q125</f>
        <v>1306783.2900105736</v>
      </c>
      <c r="S125" s="16">
        <f t="shared" si="1"/>
        <v>4023616.8100000005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1306</v>
      </c>
      <c r="G126" s="21">
        <v>0.5</v>
      </c>
      <c r="I126" s="18">
        <f>JLY!I126+AUG!I126+SEP!I126+JAN!I126+FEB!I126+MAR!I126+APR!I126+MAY!I126+JNE!I126+'OCT stim'!I126+'NOV stim'!I126+'DEC stim'!I126</f>
        <v>767.6668</v>
      </c>
      <c r="K126" s="18">
        <f>JLY!K126+AUG!K126+SEP!K126+JAN!K126+FEB!K126+MAR!K126+APR!K126+MAY!K126+JNE!K126+'OCT stim'!K126+'NOV stim'!K126+'DEC stim'!K126</f>
        <v>538.3332</v>
      </c>
      <c r="M126" s="14">
        <v>0.3254</v>
      </c>
      <c r="O126" s="18">
        <f>JLY!O126+AUG!O126+SEP!O126+JAN!O126+FEB!O126+MAR!O126+APR!O126+MAY!O126+JNE!O126+'OCT stim'!O126+'NOV stim'!O126+'DEC stim'!O126</f>
        <v>175.17362328000002</v>
      </c>
      <c r="P126" s="18"/>
      <c r="Q126" s="18">
        <f>JLY!Q126+AUG!Q126+SEP!Q126+JAN!Q126+FEB!Q126+MAR!Q126+APR!Q126+MAY!Q126+JNE!Q126+'OCT stim'!Q126+'NOV stim'!Q126+'DEC stim'!Q126</f>
        <v>363.15957672</v>
      </c>
      <c r="S126" s="16">
        <f t="shared" si="1"/>
        <v>1306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1440245.0600000003</v>
      </c>
      <c r="G127" s="21">
        <v>0.5</v>
      </c>
      <c r="I127" s="18">
        <f>JLY!I127+AUG!I127+SEP!I127+JAN!I127+FEB!I127+MAR!I127+APR!I127+MAY!I127+JNE!I127+'OCT stim'!I127+'NOV stim'!I127+'DEC stim'!I127</f>
        <v>805155.855449</v>
      </c>
      <c r="K127" s="18">
        <f>JLY!K127+AUG!K127+SEP!K127+JAN!K127+FEB!K127+MAR!K127+APR!K127+MAY!K127+JNE!K127+'OCT stim'!K127+'NOV stim'!K127+'DEC stim'!K127</f>
        <v>635089.204551</v>
      </c>
      <c r="M127" s="14">
        <v>0.3535</v>
      </c>
      <c r="O127" s="18">
        <f>JLY!O127+AUG!O127+SEP!O127+JAN!O127+FEB!O127+MAR!O127+APR!O127+MAY!O127+JNE!O127+'OCT stim'!O127+'NOV stim'!O127+'DEC stim'!O127</f>
        <v>224504.03380877845</v>
      </c>
      <c r="P127" s="18"/>
      <c r="Q127" s="18">
        <f>JLY!Q127+AUG!Q127+SEP!Q127+JAN!Q127+FEB!Q127+MAR!Q127+APR!Q127+MAY!Q127+JNE!Q127+'OCT stim'!Q127+'NOV stim'!Q127+'DEC stim'!Q127</f>
        <v>410585.1707422214</v>
      </c>
      <c r="S127" s="16">
        <f t="shared" si="1"/>
        <v>1440245.0599999998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106968.94</v>
      </c>
      <c r="G128" s="21">
        <v>0.5</v>
      </c>
      <c r="I128" s="18">
        <f>JLY!I128+AUG!I128+SEP!I128+JAN!I128+FEB!I128+MAR!I128+APR!I128+MAY!I128+JNE!I128+'OCT stim'!I128+'NOV stim'!I128+'DEC stim'!I128</f>
        <v>64702.14507599999</v>
      </c>
      <c r="K128" s="18">
        <f>JLY!K128+AUG!K128+SEP!K128+JAN!K128+FEB!K128+MAR!K128+APR!K128+MAY!K128+JNE!K128+'OCT stim'!K128+'NOV stim'!K128+'DEC stim'!K128</f>
        <v>42266.794924</v>
      </c>
      <c r="M128" s="14">
        <v>0.2787</v>
      </c>
      <c r="O128" s="18">
        <f>JLY!O128+AUG!O128+SEP!O128+JAN!O128+FEB!O128+MAR!O128+APR!O128+MAY!O128+JNE!O128+'OCT stim'!O128+'NOV stim'!O128+'DEC stim'!O128</f>
        <v>11779.7557453188</v>
      </c>
      <c r="P128" s="18"/>
      <c r="Q128" s="18">
        <f>JLY!Q128+AUG!Q128+SEP!Q128+JAN!Q128+FEB!Q128+MAR!Q128+APR!Q128+MAY!Q128+JNE!Q128+'OCT stim'!Q128+'NOV stim'!Q128+'DEC stim'!Q128</f>
        <v>30487.0391786812</v>
      </c>
      <c r="S128" s="16">
        <f t="shared" si="1"/>
        <v>106968.93999999999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1992710.51</v>
      </c>
      <c r="G129" s="21">
        <v>0.5</v>
      </c>
      <c r="I129" s="18">
        <f>JLY!I129+AUG!I129+SEP!I129+JAN!I129+FEB!I129+MAR!I129+APR!I129+MAY!I129+JNE!I129+'OCT stim'!I129+'NOV stim'!I129+'DEC stim'!I129</f>
        <v>1127764.43249</v>
      </c>
      <c r="K129" s="18">
        <f>JLY!K129+AUG!K129+SEP!K129+JAN!K129+FEB!K129+MAR!K129+APR!K129+MAY!K129+JNE!K129+'OCT stim'!K129+'NOV stim'!K129+'DEC stim'!K129</f>
        <v>864946.0775100002</v>
      </c>
      <c r="M129" s="14">
        <v>0.2605</v>
      </c>
      <c r="O129" s="18">
        <f>JLY!O129+AUG!O129+SEP!O129+JAN!O129+FEB!O129+MAR!O129+APR!O129+MAY!O129+JNE!O129+'OCT stim'!O129+'NOV stim'!O129+'DEC stim'!O129</f>
        <v>225318.453191355</v>
      </c>
      <c r="P129" s="18"/>
      <c r="Q129" s="18">
        <f>JLY!Q129+AUG!Q129+SEP!Q129+JAN!Q129+FEB!Q129+MAR!Q129+APR!Q129+MAY!Q129+JNE!Q129+'OCT stim'!Q129+'NOV stim'!Q129+'DEC stim'!Q129</f>
        <v>639627.624318645</v>
      </c>
      <c r="S129" s="16">
        <f t="shared" si="1"/>
        <v>1992710.5099999998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10142.5</v>
      </c>
      <c r="G130" s="21">
        <v>0.5</v>
      </c>
      <c r="I130" s="18">
        <f>JLY!I130+AUG!I130+SEP!I130+JAN!I130+FEB!I130+MAR!I130+APR!I130+MAY!I130+JNE!I130+'OCT stim'!I130+'NOV stim'!I130+'DEC stim'!I130</f>
        <v>5884.968699999999</v>
      </c>
      <c r="K130" s="18">
        <f>JLY!K130+AUG!K130+SEP!K130+JAN!K130+FEB!K130+MAR!K130+APR!K130+MAY!K130+JNE!K130+'OCT stim'!K130+'NOV stim'!K130+'DEC stim'!K130</f>
        <v>4257.531300000001</v>
      </c>
      <c r="M130" s="14">
        <v>0.2035</v>
      </c>
      <c r="O130" s="18">
        <f>JLY!O130+AUG!O130+SEP!O130+JAN!O130+FEB!O130+MAR!O130+APR!O130+MAY!O130+JNE!O130+'OCT stim'!O130+'NOV stim'!O130+'DEC stim'!O130</f>
        <v>866.4076195499999</v>
      </c>
      <c r="P130" s="18"/>
      <c r="Q130" s="18">
        <f>JLY!Q130+AUG!Q130+SEP!Q130+JAN!Q130+FEB!Q130+MAR!Q130+APR!Q130+MAY!Q130+JNE!Q130+'OCT stim'!Q130+'NOV stim'!Q130+'DEC stim'!Q130</f>
        <v>3391.1236804500004</v>
      </c>
      <c r="S130" s="16">
        <f t="shared" si="1"/>
        <v>10142.5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6180057.240000001</v>
      </c>
      <c r="G131" s="21">
        <v>0.5</v>
      </c>
      <c r="I131" s="18">
        <f>JLY!I131+AUG!I131+SEP!I131+JAN!I131+FEB!I131+MAR!I131+APR!I131+MAY!I131+JNE!I131+'OCT stim'!I131+'NOV stim'!I131+'DEC stim'!I131</f>
        <v>3512667.3792730006</v>
      </c>
      <c r="K131" s="18">
        <f>JLY!K131+AUG!K131+SEP!K131+JAN!K131+FEB!K131+MAR!K131+APR!K131+MAY!K131+JNE!K131+'OCT stim'!K131+'NOV stim'!K131+'DEC stim'!K131</f>
        <v>2667389.860727</v>
      </c>
      <c r="M131" s="14">
        <v>0.3691</v>
      </c>
      <c r="O131" s="18">
        <f>JLY!O131+AUG!O131+SEP!O131+JAN!O131+FEB!O131+MAR!O131+APR!O131+MAY!O131+JNE!O131+'OCT stim'!O131+'NOV stim'!O131+'DEC stim'!O131</f>
        <v>984533.5975943354</v>
      </c>
      <c r="P131" s="18"/>
      <c r="Q131" s="18">
        <f>JLY!Q131+AUG!Q131+SEP!Q131+JAN!Q131+FEB!Q131+MAR!Q131+APR!Q131+MAY!Q131+JNE!Q131+'OCT stim'!Q131+'NOV stim'!Q131+'DEC stim'!Q131</f>
        <v>1682856.2631326644</v>
      </c>
      <c r="S131" s="16">
        <f t="shared" si="1"/>
        <v>6180057.24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2646016.17</v>
      </c>
      <c r="G132" s="21">
        <v>0.5</v>
      </c>
      <c r="I132" s="18">
        <f>JLY!I132+AUG!I132+SEP!I132+JAN!I132+FEB!I132+MAR!I132+APR!I132+MAY!I132+JNE!I132+'OCT stim'!I132+'NOV stim'!I132+'DEC stim'!I132</f>
        <v>1505082.654921</v>
      </c>
      <c r="K132" s="18">
        <f>JLY!K132+AUG!K132+SEP!K132+JAN!K132+FEB!K132+MAR!K132+APR!K132+MAY!K132+JNE!K132+'OCT stim'!K132+'NOV stim'!K132+'DEC stim'!K132</f>
        <v>1140933.515079</v>
      </c>
      <c r="M132" s="14">
        <v>0.3072</v>
      </c>
      <c r="O132" s="18">
        <f>JLY!O132+AUG!O132+SEP!O132+JAN!O132+FEB!O132+MAR!O132+APR!O132+MAY!O132+JNE!O132+'OCT stim'!O132+'NOV stim'!O132+'DEC stim'!O132</f>
        <v>350494.7758322687</v>
      </c>
      <c r="P132" s="18"/>
      <c r="Q132" s="18">
        <f>JLY!Q132+AUG!Q132+SEP!Q132+JAN!Q132+FEB!Q132+MAR!Q132+APR!Q132+MAY!Q132+JNE!Q132+'OCT stim'!Q132+'NOV stim'!Q132+'DEC stim'!Q132</f>
        <v>790438.7392467312</v>
      </c>
      <c r="S132" s="16">
        <f t="shared" si="1"/>
        <v>2646016.17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477756.58</v>
      </c>
      <c r="G133" s="21">
        <v>0.5</v>
      </c>
      <c r="I133" s="18">
        <f>JLY!I133+AUG!I133+SEP!I133+JAN!I133+FEB!I133+MAR!I133+APR!I133+MAY!I133+JNE!I133+'OCT stim'!I133+'NOV stim'!I133+'DEC stim'!I133</f>
        <v>274901.023699</v>
      </c>
      <c r="K133" s="18">
        <f>JLY!K133+AUG!K133+SEP!K133+JAN!K133+FEB!K133+MAR!K133+APR!K133+MAY!K133+JNE!K133+'OCT stim'!K133+'NOV stim'!K133+'DEC stim'!K133</f>
        <v>202855.556301</v>
      </c>
      <c r="M133" s="14">
        <v>0.3513</v>
      </c>
      <c r="O133" s="18">
        <f>JLY!O133+AUG!O133+SEP!O133+JAN!O133+FEB!O133+MAR!O133+APR!O133+MAY!O133+JNE!O133+'OCT stim'!O133+'NOV stim'!O133+'DEC stim'!O133</f>
        <v>71263.1569285413</v>
      </c>
      <c r="P133" s="18"/>
      <c r="Q133" s="18">
        <f>JLY!Q133+AUG!Q133+SEP!Q133+JAN!Q133+FEB!Q133+MAR!Q133+APR!Q133+MAY!Q133+JNE!Q133+'OCT stim'!Q133+'NOV stim'!Q133+'DEC stim'!Q133</f>
        <v>131592.3993724587</v>
      </c>
      <c r="S133" s="16">
        <f t="shared" si="1"/>
        <v>477756.58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652785.2300000001</v>
      </c>
      <c r="G134" s="21">
        <v>0.5</v>
      </c>
      <c r="I134" s="18">
        <f>JLY!I134+AUG!I134+SEP!I134+JAN!I134+FEB!I134+MAR!I134+APR!I134+MAY!I134+JNE!I134+'OCT stim'!I134+'NOV stim'!I134+'DEC stim'!I134</f>
        <v>370267.11354</v>
      </c>
      <c r="K134" s="18">
        <f>JLY!K134+AUG!K134+SEP!K134+JAN!K134+FEB!K134+MAR!K134+APR!K134+MAY!K134+JNE!K134+'OCT stim'!K134+'NOV stim'!K134+'DEC stim'!K134</f>
        <v>282518.11646</v>
      </c>
      <c r="M134" s="14">
        <v>0.2699</v>
      </c>
      <c r="O134" s="18">
        <f>JLY!O134+AUG!O134+SEP!O134+JAN!O134+FEB!O134+MAR!O134+APR!O134+MAY!O134+JNE!O134+'OCT stim'!O134+'NOV stim'!O134+'DEC stim'!O134</f>
        <v>76251.639632554</v>
      </c>
      <c r="P134" s="18"/>
      <c r="Q134" s="18">
        <f>JLY!Q134+AUG!Q134+SEP!Q134+JAN!Q134+FEB!Q134+MAR!Q134+APR!Q134+MAY!Q134+JNE!Q134+'OCT stim'!Q134+'NOV stim'!Q134+'DEC stim'!Q134</f>
        <v>206266.47682744602</v>
      </c>
      <c r="S134" s="16">
        <f t="shared" si="1"/>
        <v>652785.23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150700.09999999998</v>
      </c>
      <c r="G135" s="21">
        <v>0.5</v>
      </c>
      <c r="I135" s="18">
        <f>JLY!I135+AUG!I135+SEP!I135+JAN!I135+FEB!I135+MAR!I135+APR!I135+MAY!I135+JNE!I135+'OCT stim'!I135+'NOV stim'!I135+'DEC stim'!I135</f>
        <v>80894.980929</v>
      </c>
      <c r="K135" s="18">
        <f>JLY!K135+AUG!K135+SEP!K135+JAN!K135+FEB!K135+MAR!K135+APR!K135+MAY!K135+JNE!K135+'OCT stim'!K135+'NOV stim'!K135+'DEC stim'!K135</f>
        <v>69805.119071</v>
      </c>
      <c r="M135" s="14">
        <v>0.2432</v>
      </c>
      <c r="O135" s="18">
        <f>JLY!O135+AUG!O135+SEP!O135+JAN!O135+FEB!O135+MAR!O135+APR!O135+MAY!O135+JNE!O135+'OCT stim'!O135+'NOV stim'!O135+'DEC stim'!O135</f>
        <v>16976.6049580672</v>
      </c>
      <c r="P135" s="18"/>
      <c r="Q135" s="18">
        <f>JLY!Q135+AUG!Q135+SEP!Q135+JAN!Q135+FEB!Q135+MAR!Q135+APR!Q135+MAY!Q135+JNE!Q135+'OCT stim'!Q135+'NOV stim'!Q135+'DEC stim'!Q135</f>
        <v>52828.51411293278</v>
      </c>
      <c r="S135" s="16">
        <f t="shared" si="1"/>
        <v>150700.09999999998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4503801.47</v>
      </c>
      <c r="G136" s="21">
        <v>0.5</v>
      </c>
      <c r="I136" s="18">
        <f>JLY!I136+AUG!I136+SEP!I136+JAN!I136+FEB!I136+MAR!I136+APR!I136+MAY!I136+JNE!I136+'OCT stim'!I136+'NOV stim'!I136+'DEC stim'!I136</f>
        <v>2560132.593288</v>
      </c>
      <c r="K136" s="18">
        <f>JLY!K136+AUG!K136+SEP!K136+JAN!K136+FEB!K136+MAR!K136+APR!K136+MAY!K136+JNE!K136+'OCT stim'!K136+'NOV stim'!K136+'DEC stim'!K136</f>
        <v>1943668.876712</v>
      </c>
      <c r="M136" s="14">
        <v>0.3569</v>
      </c>
      <c r="O136" s="18">
        <f>JLY!O136+AUG!O136+SEP!O136+JAN!O136+FEB!O136+MAR!O136+APR!O136+MAY!O136+JNE!O136+'OCT stim'!O136+'NOV stim'!O136+'DEC stim'!O136</f>
        <v>693695.4220985129</v>
      </c>
      <c r="P136" s="18"/>
      <c r="Q136" s="18">
        <f>JLY!Q136+AUG!Q136+SEP!Q136+JAN!Q136+FEB!Q136+MAR!Q136+APR!Q136+MAY!Q136+JNE!Q136+'OCT stim'!Q136+'NOV stim'!Q136+'DEC stim'!Q136</f>
        <v>1249973.4546134872</v>
      </c>
      <c r="S136" s="16">
        <f>I136+O136+Q136</f>
        <v>4503801.470000001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360666.6</v>
      </c>
      <c r="G137" s="21">
        <v>0.5</v>
      </c>
      <c r="I137" s="18">
        <f>JLY!I137+AUG!I137+SEP!I137+JAN!I137+FEB!I137+MAR!I137+APR!I137+MAY!I137+JNE!I137+'OCT stim'!I137+'NOV stim'!I137+'DEC stim'!I137</f>
        <v>204337.651017</v>
      </c>
      <c r="K137" s="18">
        <f>JLY!K137+AUG!K137+SEP!K137+JAN!K137+FEB!K137+MAR!K137+APR!K137+MAY!K137+JNE!K137+'OCT stim'!K137+'NOV stim'!K137+'DEC stim'!K137</f>
        <v>156328.948983</v>
      </c>
      <c r="M137" s="14">
        <v>0.3843</v>
      </c>
      <c r="O137" s="18">
        <f>JLY!O137+AUG!O137+SEP!O137+JAN!O137+FEB!O137+MAR!O137+APR!O137+MAY!O137+JNE!O137+'OCT stim'!O137+'NOV stim'!O137+'DEC stim'!O137</f>
        <v>60077.215094166895</v>
      </c>
      <c r="P137" s="18"/>
      <c r="Q137" s="18">
        <f>JLY!Q137+AUG!Q137+SEP!Q137+JAN!Q137+FEB!Q137+MAR!Q137+APR!Q137+MAY!Q137+JNE!Q137+'OCT stim'!Q137+'NOV stim'!Q137+'DEC stim'!Q137</f>
        <v>96251.73388883311</v>
      </c>
      <c r="S137" s="16">
        <f>I137+O137+Q137</f>
        <v>360666.6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184730.38999999998</v>
      </c>
      <c r="G138" s="21">
        <v>0.5</v>
      </c>
      <c r="I138" s="18">
        <f>JLY!I138+AUG!I138+SEP!I138+JAN!I138+FEB!I138+MAR!I138+APR!I138+MAY!I138+JNE!I138+'OCT stim'!I138+'NOV stim'!I138+'DEC stim'!I138</f>
        <v>104893.168447</v>
      </c>
      <c r="K138" s="18">
        <f>JLY!K138+AUG!K138+SEP!K138+JAN!K138+FEB!K138+MAR!K138+APR!K138+MAY!K138+JNE!K138+'OCT stim'!K138+'NOV stim'!K138+'DEC stim'!K138</f>
        <v>79837.221553</v>
      </c>
      <c r="M138" s="14">
        <v>0.4553</v>
      </c>
      <c r="O138" s="18">
        <f>JLY!O138+AUG!O138+SEP!O138+JAN!O138+FEB!O138+MAR!O138+APR!O138+MAY!O138+JNE!O138+'OCT stim'!O138+'NOV stim'!O138+'DEC stim'!O138</f>
        <v>36349.88697308091</v>
      </c>
      <c r="P138" s="18"/>
      <c r="Q138" s="18">
        <f>JLY!Q138+AUG!Q138+SEP!Q138+JAN!Q138+FEB!Q138+MAR!Q138+APR!Q138+MAY!Q138+JNE!Q138+'OCT stim'!Q138+'NOV stim'!Q138+'DEC stim'!Q138</f>
        <v>43487.3345799191</v>
      </c>
      <c r="S138" s="16">
        <f>I138+O138+Q138</f>
        <v>184730.39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553523.9800000001</v>
      </c>
      <c r="G139" s="21">
        <v>0.5</v>
      </c>
      <c r="I139" s="18">
        <f>JLY!I139+AUG!I139+SEP!I139+JAN!I139+FEB!I139+MAR!I139+APR!I139+MAY!I139+JNE!I139+'OCT stim'!I139+'NOV stim'!I139+'DEC stim'!I139</f>
        <v>312282.562359</v>
      </c>
      <c r="K139" s="18">
        <f>JLY!K139+AUG!K139+SEP!K139+JAN!K139+FEB!K139+MAR!K139+APR!K139+MAY!K139+JNE!K139+'OCT stim'!K139+'NOV stim'!K139+'DEC stim'!K139</f>
        <v>241241.41764099998</v>
      </c>
      <c r="M139" s="14">
        <v>0.4587</v>
      </c>
      <c r="O139" s="18">
        <f>JLY!O139+AUG!O139+SEP!O139+JAN!O139+FEB!O139+MAR!O139+APR!O139+MAY!O139+JNE!O139+'OCT stim'!O139+'NOV stim'!O139+'DEC stim'!O139</f>
        <v>110657.4382719267</v>
      </c>
      <c r="P139" s="18"/>
      <c r="Q139" s="18">
        <f>JLY!Q139+AUG!Q139+SEP!Q139+JAN!Q139+FEB!Q139+MAR!Q139+APR!Q139+MAY!Q139+JNE!Q139+'OCT stim'!Q139+'NOV stim'!Q139+'DEC stim'!Q139</f>
        <v>130583.97936907329</v>
      </c>
      <c r="S139" s="16">
        <f>I139+O139+Q139</f>
        <v>553523.98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93398383.71999998</v>
      </c>
      <c r="G143" s="6"/>
      <c r="I143" s="6">
        <f>SUM(I9:I142)</f>
        <v>52876204.92250499</v>
      </c>
      <c r="K143" s="5">
        <f>SUM(K9:K142)</f>
        <v>40522178.79749499</v>
      </c>
      <c r="O143" s="5">
        <f>SUM(O9:O142)</f>
        <v>13919379.910501905</v>
      </c>
      <c r="Q143" s="16">
        <f>SUM(Q9:Q142)</f>
        <v>26602798.886993114</v>
      </c>
      <c r="S143" s="16">
        <f>SUM(S9:S142)</f>
        <v>93398383.71999998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9"/>
  <sheetViews>
    <sheetView workbookViewId="0" topLeftCell="A112">
      <selection activeCell="D113" sqref="D113:D11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8.00390625" style="6" bestFit="1" customWidth="1"/>
  </cols>
  <sheetData>
    <row r="1" spans="1:4" ht="12.75">
      <c r="A1"/>
      <c r="B1"/>
      <c r="C1"/>
      <c r="D1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ht="12.75">
      <c r="D4" s="2" t="s">
        <v>276</v>
      </c>
    </row>
    <row r="5" ht="12.75">
      <c r="D5" s="2" t="s">
        <v>277</v>
      </c>
    </row>
    <row r="6" ht="12.75">
      <c r="D6" s="2" t="s">
        <v>271</v>
      </c>
    </row>
    <row r="7" spans="1:4" ht="12.75">
      <c r="A7" s="9" t="s">
        <v>0</v>
      </c>
      <c r="B7" s="8"/>
      <c r="C7" s="8"/>
      <c r="D7" s="2" t="s">
        <v>272</v>
      </c>
    </row>
    <row r="8" spans="1:4" ht="12.75">
      <c r="A8" s="10" t="s">
        <v>1</v>
      </c>
      <c r="B8" s="11"/>
      <c r="C8" s="11" t="s">
        <v>2</v>
      </c>
      <c r="D8" s="12" t="s">
        <v>268</v>
      </c>
    </row>
    <row r="9" spans="1:4" ht="12.75">
      <c r="A9" s="4" t="s">
        <v>3</v>
      </c>
      <c r="C9" s="3" t="s">
        <v>4</v>
      </c>
      <c r="D9" s="14">
        <v>0.2332</v>
      </c>
    </row>
    <row r="10" spans="1:4" ht="12.75">
      <c r="A10" s="4" t="s">
        <v>5</v>
      </c>
      <c r="C10" s="3" t="s">
        <v>135</v>
      </c>
      <c r="D10" s="14">
        <v>0.4474</v>
      </c>
    </row>
    <row r="11" spans="1:4" ht="12.75">
      <c r="A11" s="4" t="s">
        <v>6</v>
      </c>
      <c r="C11" s="3" t="s">
        <v>136</v>
      </c>
      <c r="D11" s="14">
        <v>0.1924</v>
      </c>
    </row>
    <row r="12" spans="1:4" ht="12.75">
      <c r="A12" s="4" t="s">
        <v>7</v>
      </c>
      <c r="C12" s="3" t="s">
        <v>137</v>
      </c>
      <c r="D12" s="14">
        <v>0.3268</v>
      </c>
    </row>
    <row r="13" spans="1:4" ht="12.75">
      <c r="A13" s="4" t="s">
        <v>8</v>
      </c>
      <c r="C13" s="3" t="s">
        <v>138</v>
      </c>
      <c r="D13" s="14">
        <v>0.2722</v>
      </c>
    </row>
    <row r="14" spans="1:4" ht="12.75">
      <c r="A14" s="4" t="s">
        <v>9</v>
      </c>
      <c r="C14" s="3" t="s">
        <v>139</v>
      </c>
      <c r="D14" s="14">
        <v>0.2639</v>
      </c>
    </row>
    <row r="15" spans="1:4" ht="12.75">
      <c r="A15" s="4" t="s">
        <v>10</v>
      </c>
      <c r="C15" s="3" t="s">
        <v>140</v>
      </c>
      <c r="D15" s="14">
        <v>0.4602</v>
      </c>
    </row>
    <row r="16" spans="1:4" ht="12.75">
      <c r="A16" s="4" t="s">
        <v>11</v>
      </c>
      <c r="C16" s="3" t="s">
        <v>141</v>
      </c>
      <c r="D16" s="14">
        <v>0.3302</v>
      </c>
    </row>
    <row r="17" spans="1:4" ht="12.75">
      <c r="A17" s="4" t="s">
        <v>12</v>
      </c>
      <c r="C17" s="3" t="s">
        <v>142</v>
      </c>
      <c r="D17" s="14">
        <v>0.4278</v>
      </c>
    </row>
    <row r="18" spans="1:4" ht="12.75">
      <c r="A18" s="4" t="s">
        <v>13</v>
      </c>
      <c r="C18" s="3" t="s">
        <v>143</v>
      </c>
      <c r="D18" s="14">
        <v>0.336</v>
      </c>
    </row>
    <row r="19" spans="1:4" ht="12.75">
      <c r="A19" s="4" t="s">
        <v>14</v>
      </c>
      <c r="C19" s="3" t="s">
        <v>144</v>
      </c>
      <c r="D19" s="14">
        <v>0.2109</v>
      </c>
    </row>
    <row r="20" spans="1:4" ht="12.75">
      <c r="A20" s="4" t="s">
        <v>15</v>
      </c>
      <c r="C20" s="3" t="s">
        <v>145</v>
      </c>
      <c r="D20" s="14">
        <v>0.3602</v>
      </c>
    </row>
    <row r="21" spans="1:4" ht="12.75">
      <c r="A21" s="4" t="s">
        <v>16</v>
      </c>
      <c r="C21" s="3" t="s">
        <v>146</v>
      </c>
      <c r="D21" s="14">
        <v>0.2439</v>
      </c>
    </row>
    <row r="22" spans="1:4" ht="12.75">
      <c r="A22" s="4" t="s">
        <v>17</v>
      </c>
      <c r="C22" s="3" t="s">
        <v>147</v>
      </c>
      <c r="D22" s="14">
        <v>0.3156</v>
      </c>
    </row>
    <row r="23" spans="1:4" ht="12.75">
      <c r="A23" s="4" t="s">
        <v>18</v>
      </c>
      <c r="C23" s="3" t="s">
        <v>148</v>
      </c>
      <c r="D23" s="14">
        <v>0.2023</v>
      </c>
    </row>
    <row r="24" spans="1:4" ht="12.75">
      <c r="A24" s="4" t="s">
        <v>19</v>
      </c>
      <c r="C24" s="3" t="s">
        <v>149</v>
      </c>
      <c r="D24" s="14">
        <v>0.3107</v>
      </c>
    </row>
    <row r="25" spans="1:4" ht="12.75">
      <c r="A25" s="4" t="s">
        <v>20</v>
      </c>
      <c r="C25" s="3" t="s">
        <v>150</v>
      </c>
      <c r="D25" s="14">
        <v>0.3308</v>
      </c>
    </row>
    <row r="26" spans="1:4" ht="12.75">
      <c r="A26" s="4" t="s">
        <v>21</v>
      </c>
      <c r="C26" s="3" t="s">
        <v>151</v>
      </c>
      <c r="D26" s="14">
        <v>0.291</v>
      </c>
    </row>
    <row r="27" spans="1:4" ht="12.75">
      <c r="A27" s="4" t="s">
        <v>22</v>
      </c>
      <c r="C27" s="3" t="s">
        <v>152</v>
      </c>
      <c r="D27" s="14">
        <v>0.3131</v>
      </c>
    </row>
    <row r="28" spans="1:4" ht="12.75">
      <c r="A28" s="4" t="s">
        <v>23</v>
      </c>
      <c r="C28" s="3" t="s">
        <v>153</v>
      </c>
      <c r="D28" s="14">
        <v>0.2204</v>
      </c>
    </row>
    <row r="29" spans="1:4" ht="12.75">
      <c r="A29" s="4" t="s">
        <v>24</v>
      </c>
      <c r="C29" s="3" t="s">
        <v>154</v>
      </c>
      <c r="D29" s="14">
        <v>0.3853</v>
      </c>
    </row>
    <row r="30" spans="1:4" ht="12.75">
      <c r="A30" s="4" t="s">
        <v>25</v>
      </c>
      <c r="C30" s="3" t="s">
        <v>155</v>
      </c>
      <c r="D30" s="14">
        <v>0.4797</v>
      </c>
    </row>
    <row r="31" spans="1:4" ht="12.75">
      <c r="A31" s="4" t="s">
        <v>26</v>
      </c>
      <c r="C31" s="3" t="s">
        <v>156</v>
      </c>
      <c r="D31" s="14">
        <v>0.2901</v>
      </c>
    </row>
    <row r="32" spans="1:4" ht="12.75">
      <c r="A32" s="4" t="s">
        <v>27</v>
      </c>
      <c r="C32" s="3" t="s">
        <v>157</v>
      </c>
      <c r="D32" s="14">
        <v>0.3767</v>
      </c>
    </row>
    <row r="33" spans="1:4" ht="12.75">
      <c r="A33" s="4" t="s">
        <v>28</v>
      </c>
      <c r="C33" s="3" t="s">
        <v>158</v>
      </c>
      <c r="D33" s="14">
        <v>0.304</v>
      </c>
    </row>
    <row r="34" spans="1:4" ht="12.75">
      <c r="A34" s="4" t="s">
        <v>29</v>
      </c>
      <c r="C34" s="3" t="s">
        <v>159</v>
      </c>
      <c r="D34" s="14">
        <v>0.3042</v>
      </c>
    </row>
    <row r="35" spans="1:4" ht="12.75">
      <c r="A35" s="4" t="s">
        <v>30</v>
      </c>
      <c r="C35" s="3" t="s">
        <v>160</v>
      </c>
      <c r="D35" s="14">
        <v>0.3358</v>
      </c>
    </row>
    <row r="36" spans="1:4" ht="12.75">
      <c r="A36" s="4" t="s">
        <v>31</v>
      </c>
      <c r="C36" s="3" t="s">
        <v>161</v>
      </c>
      <c r="D36" s="14">
        <v>0.3853</v>
      </c>
    </row>
    <row r="37" spans="1:4" ht="12.75">
      <c r="A37" s="4" t="s">
        <v>32</v>
      </c>
      <c r="C37" s="3" t="s">
        <v>162</v>
      </c>
      <c r="D37" s="14">
        <v>0.4611</v>
      </c>
    </row>
    <row r="38" spans="1:4" ht="12.75">
      <c r="A38" s="4" t="s">
        <v>33</v>
      </c>
      <c r="C38" s="3" t="s">
        <v>163</v>
      </c>
      <c r="D38" s="14">
        <v>0.4584</v>
      </c>
    </row>
    <row r="39" spans="1:4" ht="12.75">
      <c r="A39" s="28" t="s">
        <v>34</v>
      </c>
      <c r="B39" s="29"/>
      <c r="C39" s="29" t="s">
        <v>164</v>
      </c>
      <c r="D39" s="14">
        <v>0.2324</v>
      </c>
    </row>
    <row r="40" spans="1:4" ht="12.75">
      <c r="A40" s="4" t="s">
        <v>35</v>
      </c>
      <c r="C40" s="3" t="s">
        <v>165</v>
      </c>
      <c r="D40" s="14">
        <v>0.3811</v>
      </c>
    </row>
    <row r="41" spans="1:4" ht="12.75">
      <c r="A41" s="4" t="s">
        <v>36</v>
      </c>
      <c r="C41" s="3" t="s">
        <v>166</v>
      </c>
      <c r="D41" s="14">
        <v>0.283</v>
      </c>
    </row>
    <row r="42" spans="1:4" ht="12.75">
      <c r="A42" s="4" t="s">
        <v>37</v>
      </c>
      <c r="C42" s="3" t="s">
        <v>167</v>
      </c>
      <c r="D42" s="14">
        <v>0.4348</v>
      </c>
    </row>
    <row r="43" spans="1:4" ht="12.75">
      <c r="A43" s="4" t="s">
        <v>38</v>
      </c>
      <c r="C43" s="3" t="s">
        <v>168</v>
      </c>
      <c r="D43" s="14">
        <v>0.2898</v>
      </c>
    </row>
    <row r="44" spans="1:4" ht="12.75">
      <c r="A44" s="4" t="s">
        <v>39</v>
      </c>
      <c r="C44" s="3" t="s">
        <v>169</v>
      </c>
      <c r="D44" s="14">
        <v>0.3687</v>
      </c>
    </row>
    <row r="45" spans="1:4" ht="12.75">
      <c r="A45" s="4" t="s">
        <v>40</v>
      </c>
      <c r="C45" s="3" t="s">
        <v>170</v>
      </c>
      <c r="D45" s="14">
        <v>0.4871</v>
      </c>
    </row>
    <row r="46" spans="1:4" ht="12.75">
      <c r="A46" s="4" t="s">
        <v>41</v>
      </c>
      <c r="C46" s="3" t="s">
        <v>171</v>
      </c>
      <c r="D46" s="14">
        <v>0.2109</v>
      </c>
    </row>
    <row r="47" spans="1:4" ht="12.75">
      <c r="A47" s="4" t="s">
        <v>42</v>
      </c>
      <c r="C47" s="3" t="s">
        <v>172</v>
      </c>
      <c r="D47" s="14">
        <v>0.3471</v>
      </c>
    </row>
    <row r="48" spans="1:4" ht="12.75">
      <c r="A48" s="28" t="s">
        <v>43</v>
      </c>
      <c r="B48" s="29"/>
      <c r="C48" s="29" t="s">
        <v>173</v>
      </c>
      <c r="D48" s="14">
        <v>0.2266</v>
      </c>
    </row>
    <row r="49" spans="1:4" ht="12.75">
      <c r="A49" s="4" t="s">
        <v>44</v>
      </c>
      <c r="C49" s="3" t="s">
        <v>174</v>
      </c>
      <c r="D49" s="14">
        <v>0.2335</v>
      </c>
    </row>
    <row r="50" spans="1:4" ht="12.75">
      <c r="A50" s="4" t="s">
        <v>45</v>
      </c>
      <c r="C50" s="3" t="s">
        <v>175</v>
      </c>
      <c r="D50" s="14">
        <v>0.4444</v>
      </c>
    </row>
    <row r="51" spans="1:4" ht="12.75">
      <c r="A51" s="4" t="s">
        <v>46</v>
      </c>
      <c r="C51" s="3" t="s">
        <v>176</v>
      </c>
      <c r="D51" s="14">
        <v>0.3755</v>
      </c>
    </row>
    <row r="52" spans="1:4" ht="12.75">
      <c r="A52" s="4" t="s">
        <v>47</v>
      </c>
      <c r="C52" s="3" t="s">
        <v>177</v>
      </c>
      <c r="D52" s="14">
        <v>0.2786</v>
      </c>
    </row>
    <row r="53" spans="1:4" ht="12.75">
      <c r="A53" s="28" t="s">
        <v>48</v>
      </c>
      <c r="B53" s="29"/>
      <c r="C53" s="29" t="s">
        <v>178</v>
      </c>
      <c r="D53" s="14">
        <v>0.3822</v>
      </c>
    </row>
    <row r="54" spans="1:4" ht="12.75">
      <c r="A54" s="4" t="s">
        <v>49</v>
      </c>
      <c r="C54" s="3" t="s">
        <v>179</v>
      </c>
      <c r="D54" s="14">
        <v>0.3613</v>
      </c>
    </row>
    <row r="55" spans="1:4" ht="12.75">
      <c r="A55" s="32" t="s">
        <v>50</v>
      </c>
      <c r="B55" s="33"/>
      <c r="C55" s="33" t="s">
        <v>180</v>
      </c>
      <c r="D55" s="14">
        <v>0.4483</v>
      </c>
    </row>
    <row r="56" spans="1:4" ht="12.75">
      <c r="A56" s="28" t="s">
        <v>51</v>
      </c>
      <c r="B56" s="29"/>
      <c r="C56" s="29" t="s">
        <v>181</v>
      </c>
      <c r="D56" s="14">
        <v>0.3144</v>
      </c>
    </row>
    <row r="57" spans="1:4" ht="12.75">
      <c r="A57" s="4" t="s">
        <v>52</v>
      </c>
      <c r="C57" s="3" t="s">
        <v>182</v>
      </c>
      <c r="D57" s="14">
        <v>0.3627</v>
      </c>
    </row>
    <row r="58" spans="1:4" ht="12.75">
      <c r="A58" s="4" t="s">
        <v>53</v>
      </c>
      <c r="C58" s="3" t="s">
        <v>183</v>
      </c>
      <c r="D58" s="14">
        <v>0.3853</v>
      </c>
    </row>
    <row r="59" spans="1:4" ht="12.75">
      <c r="A59" s="4" t="s">
        <v>54</v>
      </c>
      <c r="C59" s="3" t="s">
        <v>184</v>
      </c>
      <c r="D59" s="14">
        <v>0.4391</v>
      </c>
    </row>
    <row r="60" spans="1:4" ht="12.75">
      <c r="A60" s="4" t="s">
        <v>55</v>
      </c>
      <c r="C60" s="3" t="s">
        <v>185</v>
      </c>
      <c r="D60" s="14">
        <v>0.2245</v>
      </c>
    </row>
    <row r="61" spans="1:4" ht="12.75">
      <c r="A61" s="4" t="s">
        <v>56</v>
      </c>
      <c r="C61" s="3" t="s">
        <v>186</v>
      </c>
      <c r="D61" s="17">
        <v>0.4764</v>
      </c>
    </row>
    <row r="62" spans="1:4" ht="12.75">
      <c r="A62" s="4" t="s">
        <v>57</v>
      </c>
      <c r="C62" s="3" t="s">
        <v>187</v>
      </c>
      <c r="D62" s="14">
        <v>0.4401</v>
      </c>
    </row>
    <row r="63" spans="1:4" ht="12.75">
      <c r="A63" s="4" t="s">
        <v>58</v>
      </c>
      <c r="C63" s="3" t="s">
        <v>188</v>
      </c>
      <c r="D63" s="14">
        <v>0.1698</v>
      </c>
    </row>
    <row r="64" spans="1:4" ht="12.75">
      <c r="A64" s="4" t="s">
        <v>59</v>
      </c>
      <c r="C64" s="3" t="s">
        <v>189</v>
      </c>
      <c r="D64" s="14">
        <v>0.3355</v>
      </c>
    </row>
    <row r="65" spans="1:4" ht="12.75">
      <c r="A65" s="28" t="s">
        <v>60</v>
      </c>
      <c r="B65" s="29"/>
      <c r="C65" s="29" t="s">
        <v>190</v>
      </c>
      <c r="D65" s="14">
        <v>0.4271</v>
      </c>
    </row>
    <row r="66" spans="1:4" ht="12.75">
      <c r="A66" s="4" t="s">
        <v>61</v>
      </c>
      <c r="C66" s="3" t="s">
        <v>191</v>
      </c>
      <c r="D66" s="14">
        <v>0.2286</v>
      </c>
    </row>
    <row r="67" spans="1:4" ht="12.75">
      <c r="A67" s="4" t="s">
        <v>62</v>
      </c>
      <c r="C67" s="3" t="s">
        <v>192</v>
      </c>
      <c r="D67" s="14">
        <v>0.4333</v>
      </c>
    </row>
    <row r="68" spans="1:4" ht="12.75">
      <c r="A68" s="4" t="s">
        <v>63</v>
      </c>
      <c r="C68" s="3" t="s">
        <v>193</v>
      </c>
      <c r="D68" s="14">
        <v>0.2834</v>
      </c>
    </row>
    <row r="69" spans="1:4" ht="12.75">
      <c r="A69" s="28" t="s">
        <v>64</v>
      </c>
      <c r="B69" s="29"/>
      <c r="C69" s="29" t="s">
        <v>194</v>
      </c>
      <c r="D69" s="14">
        <v>0.3132</v>
      </c>
    </row>
    <row r="70" spans="1:4" ht="12.75">
      <c r="A70" s="4" t="s">
        <v>65</v>
      </c>
      <c r="C70" s="3" t="s">
        <v>195</v>
      </c>
      <c r="D70" s="14">
        <v>0.4329</v>
      </c>
    </row>
    <row r="71" spans="1:4" ht="12.75">
      <c r="A71" s="4" t="s">
        <v>66</v>
      </c>
      <c r="C71" s="3" t="s">
        <v>196</v>
      </c>
      <c r="D71" s="14">
        <v>0.1971</v>
      </c>
    </row>
    <row r="72" spans="1:4" ht="12.75">
      <c r="A72" s="28" t="s">
        <v>67</v>
      </c>
      <c r="B72" s="29"/>
      <c r="C72" s="29" t="s">
        <v>197</v>
      </c>
      <c r="D72" s="14">
        <v>0.3304</v>
      </c>
    </row>
    <row r="73" spans="1:4" ht="12.75">
      <c r="A73" s="4" t="s">
        <v>68</v>
      </c>
      <c r="C73" s="3" t="s">
        <v>198</v>
      </c>
      <c r="D73" s="14">
        <v>0.2686</v>
      </c>
    </row>
    <row r="74" spans="1:4" ht="12.75">
      <c r="A74" s="4" t="s">
        <v>69</v>
      </c>
      <c r="C74" s="3" t="s">
        <v>199</v>
      </c>
      <c r="D74" s="14">
        <v>0.4083</v>
      </c>
    </row>
    <row r="75" spans="1:4" ht="12.75">
      <c r="A75" s="4" t="s">
        <v>70</v>
      </c>
      <c r="C75" s="3" t="s">
        <v>200</v>
      </c>
      <c r="D75" s="14">
        <v>0.2865</v>
      </c>
    </row>
    <row r="76" spans="1:4" ht="12.75">
      <c r="A76" s="28" t="s">
        <v>71</v>
      </c>
      <c r="B76" s="29"/>
      <c r="C76" s="29" t="s">
        <v>201</v>
      </c>
      <c r="D76" s="14">
        <v>0.2539</v>
      </c>
    </row>
    <row r="77" spans="1:4" ht="12.75">
      <c r="A77" s="4" t="s">
        <v>72</v>
      </c>
      <c r="C77" s="3" t="s">
        <v>202</v>
      </c>
      <c r="D77" s="14">
        <v>0.2355</v>
      </c>
    </row>
    <row r="78" spans="1:4" ht="12.75">
      <c r="A78" s="4" t="s">
        <v>73</v>
      </c>
      <c r="C78" s="3" t="s">
        <v>203</v>
      </c>
      <c r="D78" s="14">
        <v>0.4342</v>
      </c>
    </row>
    <row r="79" spans="1:4" ht="12.75">
      <c r="A79" s="4" t="s">
        <v>74</v>
      </c>
      <c r="C79" s="3" t="s">
        <v>204</v>
      </c>
      <c r="D79" s="14">
        <v>0.2232</v>
      </c>
    </row>
    <row r="80" spans="1:4" ht="12.75">
      <c r="A80" s="4" t="s">
        <v>75</v>
      </c>
      <c r="C80" s="3" t="s">
        <v>205</v>
      </c>
      <c r="D80" s="14">
        <v>0.3716</v>
      </c>
    </row>
    <row r="81" spans="1:4" ht="12.75">
      <c r="A81" s="4" t="s">
        <v>76</v>
      </c>
      <c r="C81" s="3" t="s">
        <v>206</v>
      </c>
      <c r="D81" s="14">
        <v>0.3414</v>
      </c>
    </row>
    <row r="82" spans="1:4" ht="12.75">
      <c r="A82" s="4" t="s">
        <v>77</v>
      </c>
      <c r="C82" s="3" t="s">
        <v>207</v>
      </c>
      <c r="D82" s="14">
        <v>0.2923</v>
      </c>
    </row>
    <row r="83" spans="1:4" ht="12.75">
      <c r="A83" s="4" t="s">
        <v>78</v>
      </c>
      <c r="C83" s="3" t="s">
        <v>208</v>
      </c>
      <c r="D83" s="14">
        <v>0.4199</v>
      </c>
    </row>
    <row r="84" spans="1:4" ht="12.75">
      <c r="A84" s="32" t="s">
        <v>79</v>
      </c>
      <c r="B84" s="33"/>
      <c r="C84" s="33" t="s">
        <v>209</v>
      </c>
      <c r="D84" s="14">
        <v>0.3227</v>
      </c>
    </row>
    <row r="85" spans="1:4" ht="12.75">
      <c r="A85" s="4" t="s">
        <v>80</v>
      </c>
      <c r="C85" s="3" t="s">
        <v>210</v>
      </c>
      <c r="D85" s="14">
        <v>0.4397</v>
      </c>
    </row>
    <row r="86" spans="1:4" ht="12.75">
      <c r="A86" s="4" t="s">
        <v>81</v>
      </c>
      <c r="C86" s="3" t="s">
        <v>211</v>
      </c>
      <c r="D86" s="14">
        <v>0.2336</v>
      </c>
    </row>
    <row r="87" spans="1:4" ht="12.75">
      <c r="A87" s="4" t="s">
        <v>82</v>
      </c>
      <c r="C87" s="3" t="s">
        <v>212</v>
      </c>
      <c r="D87" s="14">
        <v>0.3445</v>
      </c>
    </row>
    <row r="88" spans="1:4" ht="12.75">
      <c r="A88" s="4" t="s">
        <v>83</v>
      </c>
      <c r="C88" s="3" t="s">
        <v>213</v>
      </c>
      <c r="D88" s="14">
        <v>0.1894</v>
      </c>
    </row>
    <row r="89" spans="1:4" ht="12.75">
      <c r="A89" s="28" t="s">
        <v>84</v>
      </c>
      <c r="B89" s="29"/>
      <c r="C89" s="29" t="s">
        <v>214</v>
      </c>
      <c r="D89" s="14">
        <v>0.3154</v>
      </c>
    </row>
    <row r="90" spans="1:4" ht="12.75">
      <c r="A90" s="4" t="s">
        <v>85</v>
      </c>
      <c r="C90" s="3" t="s">
        <v>215</v>
      </c>
      <c r="D90" s="14">
        <v>0.3517</v>
      </c>
    </row>
    <row r="91" spans="1:4" ht="12.75">
      <c r="A91" s="4" t="s">
        <v>86</v>
      </c>
      <c r="C91" s="3" t="s">
        <v>216</v>
      </c>
      <c r="D91" s="14">
        <v>0.2337</v>
      </c>
    </row>
    <row r="92" spans="1:4" ht="12.75">
      <c r="A92" s="4" t="s">
        <v>87</v>
      </c>
      <c r="C92" s="3" t="s">
        <v>217</v>
      </c>
      <c r="D92" s="14">
        <v>0.323</v>
      </c>
    </row>
    <row r="93" spans="1:4" ht="12.75">
      <c r="A93" s="4" t="s">
        <v>88</v>
      </c>
      <c r="C93" s="3" t="s">
        <v>218</v>
      </c>
      <c r="D93" s="14">
        <v>0.4588</v>
      </c>
    </row>
    <row r="94" spans="1:4" ht="12.75">
      <c r="A94" s="4" t="s">
        <v>89</v>
      </c>
      <c r="C94" s="3" t="s">
        <v>219</v>
      </c>
      <c r="D94" s="14">
        <v>0.4439</v>
      </c>
    </row>
    <row r="95" spans="1:4" ht="12.75">
      <c r="A95" s="28" t="s">
        <v>90</v>
      </c>
      <c r="B95" s="29"/>
      <c r="C95" s="29" t="s">
        <v>220</v>
      </c>
      <c r="D95" s="14">
        <v>0.3979</v>
      </c>
    </row>
    <row r="96" spans="1:4" ht="12.75">
      <c r="A96" s="28" t="s">
        <v>91</v>
      </c>
      <c r="B96" s="29"/>
      <c r="C96" s="29" t="s">
        <v>221</v>
      </c>
      <c r="D96" s="14">
        <v>0.2387</v>
      </c>
    </row>
    <row r="97" spans="1:4" ht="12.75">
      <c r="A97" s="4" t="s">
        <v>92</v>
      </c>
      <c r="C97" s="3" t="s">
        <v>222</v>
      </c>
      <c r="D97" s="14">
        <v>0.2455</v>
      </c>
    </row>
    <row r="98" spans="1:4" ht="12.75">
      <c r="A98" s="4" t="s">
        <v>93</v>
      </c>
      <c r="C98" s="3" t="s">
        <v>223</v>
      </c>
      <c r="D98" s="14">
        <v>0.3853</v>
      </c>
    </row>
    <row r="99" spans="1:4" ht="12.75">
      <c r="A99" s="32" t="s">
        <v>94</v>
      </c>
      <c r="B99" s="33"/>
      <c r="C99" s="33" t="s">
        <v>224</v>
      </c>
      <c r="D99" s="14">
        <v>0.276</v>
      </c>
    </row>
    <row r="100" spans="1:4" ht="12.75">
      <c r="A100" s="4" t="s">
        <v>95</v>
      </c>
      <c r="C100" s="3" t="s">
        <v>225</v>
      </c>
      <c r="D100" s="14">
        <v>0.3025</v>
      </c>
    </row>
    <row r="101" spans="1:4" ht="12.75">
      <c r="A101" s="4" t="s">
        <v>96</v>
      </c>
      <c r="C101" s="3" t="s">
        <v>226</v>
      </c>
      <c r="D101" s="14">
        <v>0.2755</v>
      </c>
    </row>
    <row r="102" spans="1:4" ht="12.75">
      <c r="A102" s="4" t="s">
        <v>97</v>
      </c>
      <c r="C102" s="3" t="s">
        <v>227</v>
      </c>
      <c r="D102" s="14">
        <v>0.2708</v>
      </c>
    </row>
    <row r="103" spans="1:4" ht="12.75">
      <c r="A103" s="4" t="s">
        <v>98</v>
      </c>
      <c r="C103" s="3" t="s">
        <v>228</v>
      </c>
      <c r="D103" s="14">
        <v>0.3888</v>
      </c>
    </row>
    <row r="104" spans="1:4" ht="12.75">
      <c r="A104" s="4" t="s">
        <v>99</v>
      </c>
      <c r="C104" s="3" t="s">
        <v>229</v>
      </c>
      <c r="D104" s="14">
        <v>0.5309</v>
      </c>
    </row>
    <row r="105" spans="1:4" ht="12.75">
      <c r="A105" s="28" t="s">
        <v>100</v>
      </c>
      <c r="B105" s="29"/>
      <c r="C105" s="29" t="s">
        <v>230</v>
      </c>
      <c r="D105" s="14">
        <v>0.255</v>
      </c>
    </row>
    <row r="106" spans="1:4" ht="12.75">
      <c r="A106" s="4" t="s">
        <v>101</v>
      </c>
      <c r="C106" s="3" t="s">
        <v>231</v>
      </c>
      <c r="D106" s="14">
        <v>0.2547</v>
      </c>
    </row>
    <row r="107" spans="1:4" ht="12.75">
      <c r="A107" s="4" t="s">
        <v>102</v>
      </c>
      <c r="C107" s="3" t="s">
        <v>232</v>
      </c>
      <c r="D107" s="14">
        <v>0.2329</v>
      </c>
    </row>
    <row r="108" spans="1:4" ht="12.75">
      <c r="A108" s="32" t="s">
        <v>103</v>
      </c>
      <c r="B108" s="33"/>
      <c r="C108" s="33" t="s">
        <v>233</v>
      </c>
      <c r="D108" s="14">
        <v>0.3068</v>
      </c>
    </row>
    <row r="109" spans="1:4" ht="12.75">
      <c r="A109" s="4" t="s">
        <v>104</v>
      </c>
      <c r="C109" s="3" t="s">
        <v>234</v>
      </c>
      <c r="D109" s="14">
        <v>0.3715</v>
      </c>
    </row>
    <row r="110" spans="1:4" ht="12.75">
      <c r="A110" s="28" t="s">
        <v>105</v>
      </c>
      <c r="B110" s="29"/>
      <c r="C110" s="29" t="s">
        <v>235</v>
      </c>
      <c r="D110" s="14">
        <v>0.4027</v>
      </c>
    </row>
    <row r="111" spans="1:4" ht="12.75">
      <c r="A111" s="4" t="s">
        <v>106</v>
      </c>
      <c r="C111" s="3" t="s">
        <v>236</v>
      </c>
      <c r="D111" s="14">
        <v>0.2496</v>
      </c>
    </row>
    <row r="112" spans="1:4" ht="12.75">
      <c r="A112" s="4" t="s">
        <v>107</v>
      </c>
      <c r="C112" s="3" t="s">
        <v>237</v>
      </c>
      <c r="D112" s="14">
        <v>0.2223</v>
      </c>
    </row>
    <row r="113" spans="1:4" ht="12.75">
      <c r="A113" s="30" t="s">
        <v>315</v>
      </c>
      <c r="B113" s="31"/>
      <c r="C113" s="31" t="s">
        <v>316</v>
      </c>
      <c r="D113" s="14"/>
    </row>
    <row r="114" spans="1:4" ht="12.75">
      <c r="A114" s="30" t="s">
        <v>317</v>
      </c>
      <c r="B114" s="31"/>
      <c r="C114" s="31" t="s">
        <v>318</v>
      </c>
      <c r="D114" s="14"/>
    </row>
    <row r="115" spans="1:4" ht="12.75">
      <c r="A115" s="30" t="s">
        <v>320</v>
      </c>
      <c r="B115" s="31"/>
      <c r="C115" s="31" t="s">
        <v>319</v>
      </c>
      <c r="D115" s="14"/>
    </row>
    <row r="116" spans="1:4" ht="12.75">
      <c r="A116" s="32" t="s">
        <v>108</v>
      </c>
      <c r="B116" s="33"/>
      <c r="C116" s="33" t="s">
        <v>238</v>
      </c>
      <c r="D116" s="14">
        <v>0.371</v>
      </c>
    </row>
    <row r="117" spans="1:4" ht="12.75">
      <c r="A117" s="4" t="s">
        <v>110</v>
      </c>
      <c r="C117" s="3" t="s">
        <v>239</v>
      </c>
      <c r="D117" s="14">
        <v>0.3441</v>
      </c>
    </row>
    <row r="118" spans="1:4" ht="12.75">
      <c r="A118" s="4" t="s">
        <v>111</v>
      </c>
      <c r="C118" s="3" t="s">
        <v>240</v>
      </c>
      <c r="D118" s="14">
        <v>0.3146</v>
      </c>
    </row>
    <row r="119" spans="1:4" ht="12.75">
      <c r="A119" s="4" t="s">
        <v>109</v>
      </c>
      <c r="C119" s="3" t="s">
        <v>279</v>
      </c>
      <c r="D119" s="14">
        <v>0.3223</v>
      </c>
    </row>
    <row r="120" spans="1:4" ht="12.75">
      <c r="A120" s="4" t="s">
        <v>112</v>
      </c>
      <c r="C120" s="3" t="s">
        <v>241</v>
      </c>
      <c r="D120" s="14">
        <v>0.3808</v>
      </c>
    </row>
    <row r="121" spans="1:4" ht="12.75">
      <c r="A121" s="4" t="s">
        <v>113</v>
      </c>
      <c r="C121" s="3" t="s">
        <v>242</v>
      </c>
      <c r="D121" s="14">
        <v>0.2667</v>
      </c>
    </row>
    <row r="122" spans="1:4" ht="12.75">
      <c r="A122" s="28" t="s">
        <v>114</v>
      </c>
      <c r="B122" s="29"/>
      <c r="C122" s="29" t="s">
        <v>243</v>
      </c>
      <c r="D122" s="14">
        <v>0.3302</v>
      </c>
    </row>
    <row r="123" spans="1:4" ht="12.75">
      <c r="A123" s="4" t="s">
        <v>115</v>
      </c>
      <c r="C123" s="3" t="s">
        <v>244</v>
      </c>
      <c r="D123" s="14">
        <v>0.2736</v>
      </c>
    </row>
    <row r="124" spans="1:4" ht="12.75">
      <c r="A124" s="32" t="s">
        <v>116</v>
      </c>
      <c r="B124" s="33"/>
      <c r="C124" s="33" t="s">
        <v>245</v>
      </c>
      <c r="D124" s="14">
        <v>0.4168</v>
      </c>
    </row>
    <row r="125" spans="1:4" ht="12.75">
      <c r="A125" s="28" t="s">
        <v>117</v>
      </c>
      <c r="B125" s="29"/>
      <c r="C125" s="29" t="s">
        <v>246</v>
      </c>
      <c r="D125" s="14">
        <v>0.4273</v>
      </c>
    </row>
    <row r="126" spans="1:4" ht="12.75">
      <c r="A126" s="28" t="s">
        <v>118</v>
      </c>
      <c r="B126" s="29"/>
      <c r="C126" s="29" t="s">
        <v>247</v>
      </c>
      <c r="D126" s="14">
        <v>0.3321</v>
      </c>
    </row>
    <row r="127" spans="1:4" ht="12.75">
      <c r="A127" s="4" t="s">
        <v>119</v>
      </c>
      <c r="C127" s="3" t="s">
        <v>248</v>
      </c>
      <c r="D127" s="14">
        <v>0.2773</v>
      </c>
    </row>
    <row r="128" spans="1:4" ht="12.75">
      <c r="A128" s="4" t="s">
        <v>120</v>
      </c>
      <c r="C128" s="3" t="s">
        <v>249</v>
      </c>
      <c r="D128" s="14">
        <v>0.2455</v>
      </c>
    </row>
    <row r="129" spans="1:4" ht="12.75">
      <c r="A129" s="28" t="s">
        <v>121</v>
      </c>
      <c r="B129" s="29"/>
      <c r="C129" s="29" t="s">
        <v>250</v>
      </c>
      <c r="D129" s="14">
        <v>0.3254</v>
      </c>
    </row>
    <row r="130" spans="1:4" ht="12.75">
      <c r="A130" s="4" t="s">
        <v>122</v>
      </c>
      <c r="C130" s="3" t="s">
        <v>251</v>
      </c>
      <c r="D130" s="14">
        <v>0.3535</v>
      </c>
    </row>
    <row r="131" spans="1:4" ht="12.75">
      <c r="A131" s="4" t="s">
        <v>123</v>
      </c>
      <c r="C131" s="3" t="s">
        <v>252</v>
      </c>
      <c r="D131" s="14">
        <v>0.2787</v>
      </c>
    </row>
    <row r="132" spans="1:4" ht="12.75">
      <c r="A132" s="4" t="s">
        <v>124</v>
      </c>
      <c r="C132" s="3" t="s">
        <v>253</v>
      </c>
      <c r="D132" s="14">
        <v>0.2605</v>
      </c>
    </row>
    <row r="133" spans="1:4" ht="12.75">
      <c r="A133" s="28" t="s">
        <v>125</v>
      </c>
      <c r="B133" s="29"/>
      <c r="C133" s="29" t="s">
        <v>254</v>
      </c>
      <c r="D133" s="14">
        <v>0.2035</v>
      </c>
    </row>
    <row r="134" spans="1:4" ht="12.75">
      <c r="A134" s="4" t="s">
        <v>126</v>
      </c>
      <c r="C134" s="3" t="s">
        <v>255</v>
      </c>
      <c r="D134" s="14">
        <v>0.3691</v>
      </c>
    </row>
    <row r="135" spans="1:4" ht="12.75">
      <c r="A135" s="4" t="s">
        <v>127</v>
      </c>
      <c r="C135" s="3" t="s">
        <v>256</v>
      </c>
      <c r="D135" s="14">
        <v>0.3072</v>
      </c>
    </row>
    <row r="136" spans="1:4" ht="12.75">
      <c r="A136" s="4" t="s">
        <v>128</v>
      </c>
      <c r="C136" s="3" t="s">
        <v>257</v>
      </c>
      <c r="D136" s="14">
        <v>0.3513</v>
      </c>
    </row>
    <row r="137" spans="1:4" ht="12.75">
      <c r="A137" s="4" t="s">
        <v>129</v>
      </c>
      <c r="C137" s="3" t="s">
        <v>258</v>
      </c>
      <c r="D137" s="14">
        <v>0.2699</v>
      </c>
    </row>
    <row r="138" spans="1:4" ht="12.75">
      <c r="A138" s="4" t="s">
        <v>130</v>
      </c>
      <c r="C138" s="3" t="s">
        <v>259</v>
      </c>
      <c r="D138" s="14">
        <v>0.2432</v>
      </c>
    </row>
    <row r="139" spans="1:4" ht="12.75">
      <c r="A139" s="4" t="s">
        <v>131</v>
      </c>
      <c r="C139" s="3" t="s">
        <v>260</v>
      </c>
      <c r="D139" s="14">
        <v>0.3569</v>
      </c>
    </row>
    <row r="140" spans="1:4" ht="12.75">
      <c r="A140" s="4" t="s">
        <v>132</v>
      </c>
      <c r="C140" s="3" t="s">
        <v>261</v>
      </c>
      <c r="D140" s="14">
        <v>0.3843</v>
      </c>
    </row>
    <row r="141" spans="1:4" ht="12.75">
      <c r="A141" s="4" t="s">
        <v>133</v>
      </c>
      <c r="C141" s="3" t="s">
        <v>262</v>
      </c>
      <c r="D141" s="14">
        <v>0.4553</v>
      </c>
    </row>
    <row r="142" spans="1:4" ht="12.75">
      <c r="A142" s="4" t="s">
        <v>134</v>
      </c>
      <c r="C142" s="3" t="s">
        <v>263</v>
      </c>
      <c r="D142" s="14">
        <v>0.4587</v>
      </c>
    </row>
    <row r="146" ht="12.75">
      <c r="C146" s="3" t="s">
        <v>264</v>
      </c>
    </row>
    <row r="199" ht="12.75">
      <c r="D199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5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32" sqref="O13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58722.06</v>
      </c>
      <c r="G9" s="19">
        <v>0.5</v>
      </c>
      <c r="I9" s="20">
        <f>E9*G9</f>
        <v>29361.03</v>
      </c>
      <c r="K9" s="5">
        <f>E9-I9</f>
        <v>29361.03</v>
      </c>
      <c r="M9" s="14">
        <v>0.2332</v>
      </c>
      <c r="O9" s="5">
        <f>K9*M9</f>
        <v>6846.992195999999</v>
      </c>
      <c r="Q9" s="16">
        <f>K9-O9</f>
        <v>22514.037804</v>
      </c>
      <c r="S9" s="16">
        <f>I9+O9+Q9</f>
        <v>58722.06</v>
      </c>
    </row>
    <row r="10" spans="1:19" ht="11.25">
      <c r="A10" s="4" t="s">
        <v>5</v>
      </c>
      <c r="C10" s="3" t="s">
        <v>135</v>
      </c>
      <c r="E10" s="6">
        <v>87567.07</v>
      </c>
      <c r="G10" s="19">
        <v>0.5</v>
      </c>
      <c r="I10" s="20">
        <f aca="true" t="shared" si="0" ref="I10:I73">E10*G10</f>
        <v>43783.535</v>
      </c>
      <c r="K10" s="5">
        <f aca="true" t="shared" si="1" ref="K10:K73">E10-I10</f>
        <v>43783.535</v>
      </c>
      <c r="M10" s="14">
        <v>0.4474</v>
      </c>
      <c r="O10" s="5">
        <f>K10*M10</f>
        <v>19588.753559</v>
      </c>
      <c r="Q10" s="16">
        <f aca="true" t="shared" si="2" ref="Q10:Q73">K10-O10</f>
        <v>24194.781441000003</v>
      </c>
      <c r="S10" s="16">
        <f aca="true" t="shared" si="3" ref="S10:S73">I10+O10+Q10</f>
        <v>87567.07</v>
      </c>
    </row>
    <row r="11" spans="1:19" ht="11.25">
      <c r="A11" s="4" t="s">
        <v>6</v>
      </c>
      <c r="C11" s="3" t="s">
        <v>136</v>
      </c>
      <c r="E11" s="6">
        <v>34020.8</v>
      </c>
      <c r="G11" s="19">
        <v>0.5</v>
      </c>
      <c r="I11" s="20">
        <f t="shared" si="0"/>
        <v>17010.4</v>
      </c>
      <c r="K11" s="5">
        <f t="shared" si="1"/>
        <v>17010.4</v>
      </c>
      <c r="M11" s="14">
        <v>0.1924</v>
      </c>
      <c r="O11" s="5">
        <f aca="true" t="shared" si="4" ref="O11:O74">K11*M11</f>
        <v>3272.80096</v>
      </c>
      <c r="Q11" s="16">
        <f t="shared" si="2"/>
        <v>13737.599040000001</v>
      </c>
      <c r="S11" s="16">
        <f t="shared" si="3"/>
        <v>34020.8</v>
      </c>
    </row>
    <row r="12" spans="1:19" ht="11.25">
      <c r="A12" s="4" t="s">
        <v>7</v>
      </c>
      <c r="C12" s="3" t="s">
        <v>137</v>
      </c>
      <c r="E12" s="6">
        <v>6232.83</v>
      </c>
      <c r="G12" s="19">
        <v>0.5</v>
      </c>
      <c r="I12" s="20">
        <f t="shared" si="0"/>
        <v>3116.415</v>
      </c>
      <c r="K12" s="5">
        <f t="shared" si="1"/>
        <v>3116.415</v>
      </c>
      <c r="M12" s="14">
        <v>0.3268</v>
      </c>
      <c r="O12" s="5">
        <f t="shared" si="4"/>
        <v>1018.4444219999999</v>
      </c>
      <c r="Q12" s="16">
        <f t="shared" si="2"/>
        <v>2097.970578</v>
      </c>
      <c r="S12" s="16">
        <f t="shared" si="3"/>
        <v>6232.83</v>
      </c>
    </row>
    <row r="13" spans="1:19" ht="11.25">
      <c r="A13" s="4" t="s">
        <v>8</v>
      </c>
      <c r="C13" s="3" t="s">
        <v>138</v>
      </c>
      <c r="E13" s="6">
        <v>68719.54</v>
      </c>
      <c r="G13" s="19">
        <v>0.5</v>
      </c>
      <c r="I13" s="20">
        <f t="shared" si="0"/>
        <v>34359.77</v>
      </c>
      <c r="K13" s="5">
        <f t="shared" si="1"/>
        <v>34359.77</v>
      </c>
      <c r="M13" s="14">
        <v>0.2722</v>
      </c>
      <c r="O13" s="5">
        <f t="shared" si="4"/>
        <v>9352.729393999998</v>
      </c>
      <c r="Q13" s="16">
        <f t="shared" si="2"/>
        <v>25007.040606</v>
      </c>
      <c r="S13" s="16">
        <f t="shared" si="3"/>
        <v>68719.54</v>
      </c>
    </row>
    <row r="14" spans="1:19" ht="11.25">
      <c r="A14" s="4" t="s">
        <v>9</v>
      </c>
      <c r="C14" s="3" t="s">
        <v>139</v>
      </c>
      <c r="E14" s="6">
        <v>34852.62</v>
      </c>
      <c r="G14" s="19">
        <v>0.5</v>
      </c>
      <c r="I14" s="20">
        <f t="shared" si="0"/>
        <v>17426.31</v>
      </c>
      <c r="K14" s="5">
        <f t="shared" si="1"/>
        <v>17426.31</v>
      </c>
      <c r="M14" s="14">
        <v>0.2639</v>
      </c>
      <c r="O14" s="5">
        <f t="shared" si="4"/>
        <v>4598.803209000001</v>
      </c>
      <c r="Q14" s="16">
        <f t="shared" si="2"/>
        <v>12827.506791</v>
      </c>
      <c r="S14" s="16">
        <f t="shared" si="3"/>
        <v>34852.62</v>
      </c>
    </row>
    <row r="15" spans="1:19" ht="11.25">
      <c r="A15" s="4" t="s">
        <v>10</v>
      </c>
      <c r="C15" s="3" t="s">
        <v>140</v>
      </c>
      <c r="E15" s="6">
        <v>180079.75</v>
      </c>
      <c r="G15" s="19">
        <v>0.5</v>
      </c>
      <c r="I15" s="20">
        <f t="shared" si="0"/>
        <v>90039.875</v>
      </c>
      <c r="K15" s="5">
        <f t="shared" si="1"/>
        <v>90039.875</v>
      </c>
      <c r="M15" s="14">
        <v>0.4602</v>
      </c>
      <c r="O15" s="5">
        <f t="shared" si="4"/>
        <v>41436.350475</v>
      </c>
      <c r="Q15" s="16">
        <f t="shared" si="2"/>
        <v>48603.524525</v>
      </c>
      <c r="S15" s="16">
        <f t="shared" si="3"/>
        <v>180079.75</v>
      </c>
    </row>
    <row r="16" spans="1:19" ht="11.25">
      <c r="A16" s="4" t="s">
        <v>11</v>
      </c>
      <c r="C16" s="3" t="s">
        <v>141</v>
      </c>
      <c r="E16" s="6">
        <v>100618.05</v>
      </c>
      <c r="G16" s="19">
        <v>0.5</v>
      </c>
      <c r="I16" s="20">
        <f t="shared" si="0"/>
        <v>50309.025</v>
      </c>
      <c r="K16" s="5">
        <f t="shared" si="1"/>
        <v>50309.025</v>
      </c>
      <c r="M16" s="14">
        <v>0.3302</v>
      </c>
      <c r="O16" s="5">
        <f t="shared" si="4"/>
        <v>16612.040055</v>
      </c>
      <c r="Q16" s="16">
        <f t="shared" si="2"/>
        <v>33696.984945000004</v>
      </c>
      <c r="S16" s="16">
        <f t="shared" si="3"/>
        <v>100618.05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71733.74</v>
      </c>
      <c r="G18" s="19">
        <v>0.5</v>
      </c>
      <c r="I18" s="20">
        <f t="shared" si="0"/>
        <v>35866.87</v>
      </c>
      <c r="K18" s="5">
        <f t="shared" si="1"/>
        <v>35866.87</v>
      </c>
      <c r="M18" s="14">
        <v>0.336</v>
      </c>
      <c r="O18" s="5">
        <f t="shared" si="4"/>
        <v>12051.268320000001</v>
      </c>
      <c r="Q18" s="16">
        <f t="shared" si="2"/>
        <v>23815.60168</v>
      </c>
      <c r="S18" s="16">
        <f t="shared" si="3"/>
        <v>71733.74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7787.57</v>
      </c>
      <c r="G20" s="19">
        <v>0.5</v>
      </c>
      <c r="I20" s="20">
        <f t="shared" si="0"/>
        <v>3893.785</v>
      </c>
      <c r="K20" s="5">
        <f t="shared" si="1"/>
        <v>3893.785</v>
      </c>
      <c r="M20" s="14">
        <v>0.3602</v>
      </c>
      <c r="O20" s="5">
        <f t="shared" si="4"/>
        <v>1402.541357</v>
      </c>
      <c r="Q20" s="16">
        <f t="shared" si="2"/>
        <v>2491.243643</v>
      </c>
      <c r="S20" s="16">
        <f t="shared" si="3"/>
        <v>7787.57</v>
      </c>
    </row>
    <row r="21" spans="1:19" ht="11.25">
      <c r="A21" s="4" t="s">
        <v>16</v>
      </c>
      <c r="C21" s="3" t="s">
        <v>146</v>
      </c>
      <c r="E21" s="6">
        <v>34944.11</v>
      </c>
      <c r="G21" s="19">
        <v>0.5</v>
      </c>
      <c r="I21" s="20">
        <f t="shared" si="0"/>
        <v>17472.055</v>
      </c>
      <c r="K21" s="5">
        <f t="shared" si="1"/>
        <v>17472.055</v>
      </c>
      <c r="M21" s="14">
        <v>0.2439</v>
      </c>
      <c r="O21" s="5">
        <f t="shared" si="4"/>
        <v>4261.4342145</v>
      </c>
      <c r="Q21" s="16">
        <f t="shared" si="2"/>
        <v>13210.6207855</v>
      </c>
      <c r="S21" s="16">
        <f t="shared" si="3"/>
        <v>34944.11</v>
      </c>
    </row>
    <row r="22" spans="1:19" ht="11.25">
      <c r="A22" s="4" t="s">
        <v>17</v>
      </c>
      <c r="C22" s="3" t="s">
        <v>147</v>
      </c>
      <c r="E22" s="6">
        <v>19573.65</v>
      </c>
      <c r="G22" s="19">
        <v>0.5</v>
      </c>
      <c r="I22" s="20">
        <f t="shared" si="0"/>
        <v>9786.825</v>
      </c>
      <c r="K22" s="5">
        <f t="shared" si="1"/>
        <v>9786.825</v>
      </c>
      <c r="M22" s="14">
        <v>0.3156</v>
      </c>
      <c r="O22" s="5">
        <f t="shared" si="4"/>
        <v>3088.72197</v>
      </c>
      <c r="Q22" s="16">
        <f t="shared" si="2"/>
        <v>6698.10303</v>
      </c>
      <c r="S22" s="16">
        <f t="shared" si="3"/>
        <v>19573.65</v>
      </c>
    </row>
    <row r="23" spans="1:19" ht="11.25">
      <c r="A23" s="4" t="s">
        <v>18</v>
      </c>
      <c r="C23" s="3" t="s">
        <v>148</v>
      </c>
      <c r="E23" s="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64999.99</v>
      </c>
      <c r="G24" s="19">
        <v>0.5</v>
      </c>
      <c r="I24" s="20">
        <f t="shared" si="0"/>
        <v>32499.995</v>
      </c>
      <c r="K24" s="5">
        <f t="shared" si="1"/>
        <v>32499.995</v>
      </c>
      <c r="M24" s="14">
        <v>0.3107</v>
      </c>
      <c r="O24" s="5">
        <f t="shared" si="4"/>
        <v>10097.7484465</v>
      </c>
      <c r="Q24" s="16">
        <f t="shared" si="2"/>
        <v>22402.2465535</v>
      </c>
      <c r="S24" s="16">
        <f t="shared" si="3"/>
        <v>64999.99</v>
      </c>
    </row>
    <row r="25" spans="1:19" ht="11.25">
      <c r="A25" s="4" t="s">
        <v>20</v>
      </c>
      <c r="C25" s="3" t="s">
        <v>150</v>
      </c>
      <c r="E25" s="6">
        <v>22806.42</v>
      </c>
      <c r="G25" s="19">
        <v>0.5</v>
      </c>
      <c r="I25" s="20">
        <f t="shared" si="0"/>
        <v>11403.21</v>
      </c>
      <c r="K25" s="5">
        <f t="shared" si="1"/>
        <v>11403.21</v>
      </c>
      <c r="M25" s="14">
        <v>0.3308</v>
      </c>
      <c r="O25" s="5">
        <f t="shared" si="4"/>
        <v>3772.1818679999997</v>
      </c>
      <c r="Q25" s="16">
        <f t="shared" si="2"/>
        <v>7631.0281319999995</v>
      </c>
      <c r="S25" s="16">
        <f t="shared" si="3"/>
        <v>22806.42</v>
      </c>
    </row>
    <row r="26" spans="1:19" ht="11.25">
      <c r="A26" s="4" t="s">
        <v>21</v>
      </c>
      <c r="C26" s="3" t="s">
        <v>151</v>
      </c>
      <c r="E26" s="6">
        <v>20053.2</v>
      </c>
      <c r="G26" s="19">
        <v>0.5</v>
      </c>
      <c r="I26" s="20">
        <f t="shared" si="0"/>
        <v>10026.6</v>
      </c>
      <c r="K26" s="5">
        <f t="shared" si="1"/>
        <v>10026.6</v>
      </c>
      <c r="M26" s="14">
        <v>0.291</v>
      </c>
      <c r="O26" s="5">
        <f t="shared" si="4"/>
        <v>2917.7406</v>
      </c>
      <c r="Q26" s="16">
        <f t="shared" si="2"/>
        <v>7108.8594</v>
      </c>
      <c r="S26" s="16">
        <f t="shared" si="3"/>
        <v>20053.2</v>
      </c>
    </row>
    <row r="27" spans="1:19" ht="11.25">
      <c r="A27" s="4" t="s">
        <v>22</v>
      </c>
      <c r="C27" s="3" t="s">
        <v>152</v>
      </c>
      <c r="E27" s="6">
        <v>68590.31</v>
      </c>
      <c r="G27" s="19">
        <v>0.5</v>
      </c>
      <c r="I27" s="20">
        <f t="shared" si="0"/>
        <v>34295.155</v>
      </c>
      <c r="K27" s="5">
        <f t="shared" si="1"/>
        <v>34295.155</v>
      </c>
      <c r="M27" s="14">
        <v>0.3131</v>
      </c>
      <c r="O27" s="5">
        <f t="shared" si="4"/>
        <v>10737.8130305</v>
      </c>
      <c r="Q27" s="16">
        <f t="shared" si="2"/>
        <v>23557.341969499998</v>
      </c>
      <c r="S27" s="16">
        <f t="shared" si="3"/>
        <v>68590.31</v>
      </c>
    </row>
    <row r="28" spans="1:19" ht="11.25">
      <c r="A28" s="4" t="s">
        <v>23</v>
      </c>
      <c r="C28" s="3" t="s">
        <v>153</v>
      </c>
      <c r="E28" s="6">
        <v>55027.53</v>
      </c>
      <c r="G28" s="19">
        <v>0.5</v>
      </c>
      <c r="I28" s="20">
        <f t="shared" si="0"/>
        <v>27513.765</v>
      </c>
      <c r="K28" s="5">
        <f t="shared" si="1"/>
        <v>27513.765</v>
      </c>
      <c r="M28" s="14">
        <v>0.2204</v>
      </c>
      <c r="O28" s="5">
        <f t="shared" si="4"/>
        <v>6064.033806</v>
      </c>
      <c r="Q28" s="16">
        <f t="shared" si="2"/>
        <v>21449.731194</v>
      </c>
      <c r="S28" s="16">
        <f t="shared" si="3"/>
        <v>55027.53</v>
      </c>
    </row>
    <row r="29" spans="1:19" ht="11.25">
      <c r="A29" s="4" t="s">
        <v>24</v>
      </c>
      <c r="C29" s="3" t="s">
        <v>154</v>
      </c>
      <c r="E29" s="6">
        <v>339771.95</v>
      </c>
      <c r="G29" s="19">
        <v>0.5</v>
      </c>
      <c r="I29" s="20">
        <f t="shared" si="0"/>
        <v>169885.975</v>
      </c>
      <c r="K29" s="5">
        <f t="shared" si="1"/>
        <v>169885.975</v>
      </c>
      <c r="M29" s="14">
        <v>0.3853</v>
      </c>
      <c r="O29" s="5">
        <f t="shared" si="4"/>
        <v>65457.0661675</v>
      </c>
      <c r="Q29" s="16">
        <f t="shared" si="2"/>
        <v>104428.9088325</v>
      </c>
      <c r="S29" s="16">
        <f t="shared" si="3"/>
        <v>339771.95</v>
      </c>
    </row>
    <row r="30" spans="1:19" ht="11.25">
      <c r="A30" s="4" t="s">
        <v>25</v>
      </c>
      <c r="C30" s="3" t="s">
        <v>155</v>
      </c>
      <c r="E30" s="6">
        <v>4926.83</v>
      </c>
      <c r="G30" s="19">
        <v>0.5</v>
      </c>
      <c r="I30" s="20">
        <f t="shared" si="0"/>
        <v>2463.415</v>
      </c>
      <c r="K30" s="5">
        <f t="shared" si="1"/>
        <v>2463.415</v>
      </c>
      <c r="M30" s="14">
        <v>0.4797</v>
      </c>
      <c r="O30" s="5">
        <f t="shared" si="4"/>
        <v>1181.7001755000001</v>
      </c>
      <c r="Q30" s="16">
        <f t="shared" si="2"/>
        <v>1281.7148244999998</v>
      </c>
      <c r="S30" s="16">
        <f t="shared" si="3"/>
        <v>4926.83</v>
      </c>
    </row>
    <row r="31" spans="1:19" ht="11.25">
      <c r="A31" s="4" t="s">
        <v>26</v>
      </c>
      <c r="C31" s="3" t="s">
        <v>156</v>
      </c>
      <c r="E31" s="6">
        <v>3193</v>
      </c>
      <c r="G31" s="19">
        <v>0.5</v>
      </c>
      <c r="I31" s="20">
        <f t="shared" si="0"/>
        <v>1596.5</v>
      </c>
      <c r="K31" s="5">
        <f t="shared" si="1"/>
        <v>1596.5</v>
      </c>
      <c r="M31" s="14">
        <v>0.2901</v>
      </c>
      <c r="O31" s="5">
        <f t="shared" si="4"/>
        <v>463.14465</v>
      </c>
      <c r="Q31" s="16">
        <f t="shared" si="2"/>
        <v>1133.35535</v>
      </c>
      <c r="S31" s="16">
        <f t="shared" si="3"/>
        <v>3193</v>
      </c>
    </row>
    <row r="32" spans="1:19" ht="11.25">
      <c r="A32" s="4" t="s">
        <v>27</v>
      </c>
      <c r="C32" s="3" t="s">
        <v>157</v>
      </c>
      <c r="E32" s="6">
        <v>94960.69</v>
      </c>
      <c r="G32" s="19">
        <v>0.5</v>
      </c>
      <c r="I32" s="20">
        <f t="shared" si="0"/>
        <v>47480.345</v>
      </c>
      <c r="K32" s="5">
        <f t="shared" si="1"/>
        <v>47480.345</v>
      </c>
      <c r="M32" s="14">
        <v>0.3767</v>
      </c>
      <c r="O32" s="5">
        <f t="shared" si="4"/>
        <v>17885.8459615</v>
      </c>
      <c r="Q32" s="16">
        <f t="shared" si="2"/>
        <v>29594.499038500002</v>
      </c>
      <c r="S32" s="16">
        <f t="shared" si="3"/>
        <v>94960.69</v>
      </c>
    </row>
    <row r="33" spans="1:19" ht="11.25">
      <c r="A33" s="4" t="s">
        <v>28</v>
      </c>
      <c r="C33" s="3" t="s">
        <v>158</v>
      </c>
      <c r="E33" s="6">
        <v>15433</v>
      </c>
      <c r="G33" s="19">
        <v>0.5</v>
      </c>
      <c r="I33" s="20">
        <f t="shared" si="0"/>
        <v>7716.5</v>
      </c>
      <c r="K33" s="5">
        <f t="shared" si="1"/>
        <v>7716.5</v>
      </c>
      <c r="M33" s="14">
        <v>0.304</v>
      </c>
      <c r="O33" s="5">
        <f t="shared" si="4"/>
        <v>2345.816</v>
      </c>
      <c r="Q33" s="16">
        <f t="shared" si="2"/>
        <v>5370.684</v>
      </c>
      <c r="S33" s="16">
        <f t="shared" si="3"/>
        <v>15433</v>
      </c>
    </row>
    <row r="34" spans="1:19" ht="11.25">
      <c r="A34" s="4" t="s">
        <v>29</v>
      </c>
      <c r="C34" s="3" t="s">
        <v>159</v>
      </c>
      <c r="E34" s="6">
        <v>66380</v>
      </c>
      <c r="G34" s="19">
        <v>0.5</v>
      </c>
      <c r="I34" s="20">
        <f t="shared" si="0"/>
        <v>33190</v>
      </c>
      <c r="K34" s="5">
        <f t="shared" si="1"/>
        <v>33190</v>
      </c>
      <c r="M34" s="14">
        <v>0.3042</v>
      </c>
      <c r="O34" s="5">
        <f t="shared" si="4"/>
        <v>10096.398000000001</v>
      </c>
      <c r="Q34" s="16">
        <f t="shared" si="2"/>
        <v>23093.602</v>
      </c>
      <c r="S34" s="16">
        <f t="shared" si="3"/>
        <v>66380</v>
      </c>
    </row>
    <row r="35" spans="1:19" ht="11.25">
      <c r="A35" s="4" t="s">
        <v>30</v>
      </c>
      <c r="C35" s="3" t="s">
        <v>160</v>
      </c>
      <c r="E35" s="6">
        <v>69961.16</v>
      </c>
      <c r="G35" s="19">
        <v>0.5</v>
      </c>
      <c r="I35" s="20">
        <f t="shared" si="0"/>
        <v>34980.58</v>
      </c>
      <c r="K35" s="5">
        <f t="shared" si="1"/>
        <v>34980.58</v>
      </c>
      <c r="M35" s="14">
        <v>0.3358</v>
      </c>
      <c r="O35" s="5">
        <f t="shared" si="4"/>
        <v>11746.478764</v>
      </c>
      <c r="Q35" s="16">
        <f t="shared" si="2"/>
        <v>23234.101236000002</v>
      </c>
      <c r="S35" s="16">
        <f t="shared" si="3"/>
        <v>69961.16</v>
      </c>
    </row>
    <row r="36" spans="1:19" ht="11.25">
      <c r="A36" s="4" t="s">
        <v>31</v>
      </c>
      <c r="C36" s="3" t="s">
        <v>161</v>
      </c>
      <c r="E36" s="6">
        <v>35713.57</v>
      </c>
      <c r="G36" s="19">
        <v>0.5</v>
      </c>
      <c r="I36" s="20">
        <f t="shared" si="0"/>
        <v>17856.785</v>
      </c>
      <c r="K36" s="5">
        <f t="shared" si="1"/>
        <v>17856.785</v>
      </c>
      <c r="M36" s="14">
        <v>0.3853</v>
      </c>
      <c r="O36" s="5">
        <f t="shared" si="4"/>
        <v>6880.219260499999</v>
      </c>
      <c r="Q36" s="16">
        <f t="shared" si="2"/>
        <v>10976.565739500002</v>
      </c>
      <c r="S36" s="16">
        <f t="shared" si="3"/>
        <v>35713.57</v>
      </c>
    </row>
    <row r="37" spans="1:19" ht="11.25">
      <c r="A37" s="4" t="s">
        <v>32</v>
      </c>
      <c r="C37" s="3" t="s">
        <v>162</v>
      </c>
      <c r="E37" s="6">
        <v>292625.08</v>
      </c>
      <c r="G37" s="19">
        <v>0.5</v>
      </c>
      <c r="I37" s="20">
        <f t="shared" si="0"/>
        <v>146312.54</v>
      </c>
      <c r="K37" s="5">
        <f t="shared" si="1"/>
        <v>146312.54</v>
      </c>
      <c r="M37" s="14">
        <v>0.4611</v>
      </c>
      <c r="O37" s="5">
        <f t="shared" si="4"/>
        <v>67464.712194</v>
      </c>
      <c r="Q37" s="16">
        <f t="shared" si="2"/>
        <v>78847.827806</v>
      </c>
      <c r="S37" s="16">
        <f t="shared" si="3"/>
        <v>292625.08</v>
      </c>
    </row>
    <row r="38" spans="1:19" ht="11.25">
      <c r="A38" s="4" t="s">
        <v>33</v>
      </c>
      <c r="C38" s="3" t="s">
        <v>163</v>
      </c>
      <c r="E38" s="6">
        <v>51714.86</v>
      </c>
      <c r="G38" s="19">
        <v>0.5</v>
      </c>
      <c r="I38" s="20">
        <f t="shared" si="0"/>
        <v>25857.43</v>
      </c>
      <c r="K38" s="5">
        <f t="shared" si="1"/>
        <v>25857.43</v>
      </c>
      <c r="M38" s="14">
        <v>0.4584</v>
      </c>
      <c r="O38" s="5">
        <f t="shared" si="4"/>
        <v>11853.045912</v>
      </c>
      <c r="Q38" s="16">
        <f t="shared" si="2"/>
        <v>14004.384088</v>
      </c>
      <c r="S38" s="16">
        <f t="shared" si="3"/>
        <v>51714.86</v>
      </c>
    </row>
    <row r="39" spans="1:19" ht="11.25">
      <c r="A39" s="4" t="s">
        <v>34</v>
      </c>
      <c r="C39" s="3" t="s">
        <v>164</v>
      </c>
      <c r="E39" s="6">
        <v>6417.6</v>
      </c>
      <c r="G39" s="19">
        <v>0.5</v>
      </c>
      <c r="I39" s="20">
        <f t="shared" si="0"/>
        <v>3208.8</v>
      </c>
      <c r="K39" s="5">
        <f t="shared" si="1"/>
        <v>3208.8</v>
      </c>
      <c r="M39" s="14">
        <v>0.2324</v>
      </c>
      <c r="O39" s="5">
        <f t="shared" si="4"/>
        <v>745.7251200000001</v>
      </c>
      <c r="Q39" s="16">
        <f t="shared" si="2"/>
        <v>2463.07488</v>
      </c>
      <c r="S39" s="16">
        <f t="shared" si="3"/>
        <v>6417.6</v>
      </c>
    </row>
    <row r="40" spans="1:19" ht="11.25">
      <c r="A40" s="4" t="s">
        <v>35</v>
      </c>
      <c r="C40" s="3" t="s">
        <v>165</v>
      </c>
      <c r="E40" s="6">
        <v>54849.74</v>
      </c>
      <c r="G40" s="19">
        <v>0.5</v>
      </c>
      <c r="I40" s="20">
        <f t="shared" si="0"/>
        <v>27424.87</v>
      </c>
      <c r="K40" s="5">
        <f t="shared" si="1"/>
        <v>27424.87</v>
      </c>
      <c r="M40" s="14">
        <v>0.3811</v>
      </c>
      <c r="O40" s="5">
        <f t="shared" si="4"/>
        <v>10451.617956999999</v>
      </c>
      <c r="Q40" s="16">
        <f t="shared" si="2"/>
        <v>16973.252043</v>
      </c>
      <c r="S40" s="16">
        <f t="shared" si="3"/>
        <v>54849.74</v>
      </c>
    </row>
    <row r="41" spans="1:19" ht="11.25">
      <c r="A41" s="4" t="s">
        <v>36</v>
      </c>
      <c r="C41" s="3" t="s">
        <v>166</v>
      </c>
      <c r="E41" s="6">
        <v>177702.53</v>
      </c>
      <c r="G41" s="19">
        <v>0.5</v>
      </c>
      <c r="I41" s="20">
        <f t="shared" si="0"/>
        <v>88851.265</v>
      </c>
      <c r="K41" s="5">
        <f t="shared" si="1"/>
        <v>88851.265</v>
      </c>
      <c r="M41" s="14">
        <v>0.283</v>
      </c>
      <c r="O41" s="5">
        <f t="shared" si="4"/>
        <v>25144.907994999998</v>
      </c>
      <c r="Q41" s="16">
        <f t="shared" si="2"/>
        <v>63706.357005</v>
      </c>
      <c r="S41" s="16">
        <f t="shared" si="3"/>
        <v>177702.53</v>
      </c>
    </row>
    <row r="42" spans="1:19" ht="11.25">
      <c r="A42" s="4" t="s">
        <v>37</v>
      </c>
      <c r="C42" s="3" t="s">
        <v>167</v>
      </c>
      <c r="E42" s="6">
        <v>15968.5</v>
      </c>
      <c r="G42" s="19">
        <v>0.5</v>
      </c>
      <c r="I42" s="20">
        <f t="shared" si="0"/>
        <v>7984.25</v>
      </c>
      <c r="K42" s="5">
        <f t="shared" si="1"/>
        <v>7984.25</v>
      </c>
      <c r="M42" s="14">
        <v>0.4348</v>
      </c>
      <c r="O42" s="5">
        <f t="shared" si="4"/>
        <v>3471.5519</v>
      </c>
      <c r="Q42" s="16">
        <f t="shared" si="2"/>
        <v>4512.6981</v>
      </c>
      <c r="S42" s="16">
        <f t="shared" si="3"/>
        <v>15968.5</v>
      </c>
    </row>
    <row r="43" spans="1:19" ht="11.25">
      <c r="A43" s="4" t="s">
        <v>38</v>
      </c>
      <c r="C43" s="3" t="s">
        <v>168</v>
      </c>
      <c r="E43" s="6">
        <v>3426.5</v>
      </c>
      <c r="G43" s="19">
        <v>0.5</v>
      </c>
      <c r="I43" s="20">
        <f t="shared" si="0"/>
        <v>1713.25</v>
      </c>
      <c r="K43" s="5">
        <f t="shared" si="1"/>
        <v>1713.25</v>
      </c>
      <c r="M43" s="14">
        <v>0.2898</v>
      </c>
      <c r="O43" s="5">
        <f t="shared" si="4"/>
        <v>496.49985</v>
      </c>
      <c r="Q43" s="16">
        <f t="shared" si="2"/>
        <v>1216.75015</v>
      </c>
      <c r="S43" s="16">
        <f t="shared" si="3"/>
        <v>3426.5</v>
      </c>
    </row>
    <row r="44" spans="1:19" ht="11.25">
      <c r="A44" s="4" t="s">
        <v>39</v>
      </c>
      <c r="C44" s="3" t="s">
        <v>169</v>
      </c>
      <c r="E44" s="6">
        <v>25997</v>
      </c>
      <c r="G44" s="19">
        <v>0.5</v>
      </c>
      <c r="I44" s="20">
        <f t="shared" si="0"/>
        <v>12998.5</v>
      </c>
      <c r="K44" s="5">
        <f t="shared" si="1"/>
        <v>12998.5</v>
      </c>
      <c r="M44" s="14">
        <v>0.3687</v>
      </c>
      <c r="O44" s="5">
        <f t="shared" si="4"/>
        <v>4792.54695</v>
      </c>
      <c r="Q44" s="16">
        <f t="shared" si="2"/>
        <v>8205.95305</v>
      </c>
      <c r="S44" s="16">
        <f t="shared" si="3"/>
        <v>25997</v>
      </c>
    </row>
    <row r="45" spans="1:19" ht="11.25">
      <c r="A45" s="4" t="s">
        <v>40</v>
      </c>
      <c r="C45" s="3" t="s">
        <v>170</v>
      </c>
      <c r="E45" s="6">
        <v>4926.83</v>
      </c>
      <c r="G45" s="19">
        <v>0.5</v>
      </c>
      <c r="I45" s="20">
        <f t="shared" si="0"/>
        <v>2463.415</v>
      </c>
      <c r="K45" s="5">
        <f t="shared" si="1"/>
        <v>2463.415</v>
      </c>
      <c r="M45" s="14">
        <v>0.4871</v>
      </c>
      <c r="O45" s="5">
        <f t="shared" si="4"/>
        <v>1199.9294465</v>
      </c>
      <c r="Q45" s="16">
        <f t="shared" si="2"/>
        <v>1263.4855535</v>
      </c>
      <c r="S45" s="16">
        <f t="shared" si="3"/>
        <v>4926.83</v>
      </c>
    </row>
    <row r="46" spans="1:19" ht="11.25">
      <c r="A46" s="4" t="s">
        <v>41</v>
      </c>
      <c r="C46" s="3" t="s">
        <v>171</v>
      </c>
      <c r="E46" s="6">
        <v>18480.4</v>
      </c>
      <c r="G46" s="19">
        <v>0.5</v>
      </c>
      <c r="I46" s="20">
        <f t="shared" si="0"/>
        <v>9240.2</v>
      </c>
      <c r="K46" s="5">
        <f t="shared" si="1"/>
        <v>9240.2</v>
      </c>
      <c r="M46" s="14">
        <v>0.2109</v>
      </c>
      <c r="O46" s="5">
        <f t="shared" si="4"/>
        <v>1948.7581800000003</v>
      </c>
      <c r="Q46" s="16">
        <f t="shared" si="2"/>
        <v>7291.44182</v>
      </c>
      <c r="S46" s="16">
        <f t="shared" si="3"/>
        <v>18480.4</v>
      </c>
    </row>
    <row r="47" spans="1:19" ht="11.25">
      <c r="A47" s="4" t="s">
        <v>42</v>
      </c>
      <c r="C47" s="3" t="s">
        <v>172</v>
      </c>
      <c r="E47" s="6">
        <v>31394.52</v>
      </c>
      <c r="G47" s="19">
        <v>0.5</v>
      </c>
      <c r="I47" s="20">
        <f t="shared" si="0"/>
        <v>15697.26</v>
      </c>
      <c r="K47" s="5">
        <f t="shared" si="1"/>
        <v>15697.26</v>
      </c>
      <c r="M47" s="14">
        <v>0.3471</v>
      </c>
      <c r="O47" s="5">
        <f t="shared" si="4"/>
        <v>5448.518946</v>
      </c>
      <c r="Q47" s="16">
        <f t="shared" si="2"/>
        <v>10248.741054</v>
      </c>
      <c r="S47" s="16">
        <f t="shared" si="3"/>
        <v>31394.519999999997</v>
      </c>
    </row>
    <row r="48" spans="1:19" ht="11.25">
      <c r="A48" s="4" t="s">
        <v>43</v>
      </c>
      <c r="C48" s="3" t="s">
        <v>173</v>
      </c>
      <c r="E48" s="6">
        <v>31158.77</v>
      </c>
      <c r="G48" s="19">
        <v>0.5</v>
      </c>
      <c r="I48" s="20">
        <f t="shared" si="0"/>
        <v>15579.385</v>
      </c>
      <c r="K48" s="5">
        <f t="shared" si="1"/>
        <v>15579.385</v>
      </c>
      <c r="M48" s="14">
        <v>0.2266</v>
      </c>
      <c r="O48" s="5">
        <f t="shared" si="4"/>
        <v>3530.288641</v>
      </c>
      <c r="Q48" s="16">
        <f t="shared" si="2"/>
        <v>12049.096359</v>
      </c>
      <c r="S48" s="16">
        <f t="shared" si="3"/>
        <v>31158.77</v>
      </c>
    </row>
    <row r="49" spans="1:19" ht="11.25">
      <c r="A49" s="4" t="s">
        <v>44</v>
      </c>
      <c r="C49" s="3" t="s">
        <v>174</v>
      </c>
      <c r="E49" s="6">
        <v>47270.54</v>
      </c>
      <c r="G49" s="19">
        <v>0.5</v>
      </c>
      <c r="I49" s="20">
        <f t="shared" si="0"/>
        <v>23635.27</v>
      </c>
      <c r="K49" s="5">
        <f t="shared" si="1"/>
        <v>23635.27</v>
      </c>
      <c r="M49" s="14">
        <v>0.2335</v>
      </c>
      <c r="O49" s="5">
        <f t="shared" si="4"/>
        <v>5518.835545000001</v>
      </c>
      <c r="Q49" s="16">
        <f t="shared" si="2"/>
        <v>18116.434455</v>
      </c>
      <c r="S49" s="16">
        <f t="shared" si="3"/>
        <v>47270.54</v>
      </c>
    </row>
    <row r="50" spans="1:19" ht="11.25">
      <c r="A50" s="4" t="s">
        <v>45</v>
      </c>
      <c r="C50" s="3" t="s">
        <v>175</v>
      </c>
      <c r="E50" s="6">
        <v>81265.75</v>
      </c>
      <c r="G50" s="19">
        <v>0.5</v>
      </c>
      <c r="I50" s="20">
        <f t="shared" si="0"/>
        <v>40632.875</v>
      </c>
      <c r="K50" s="5">
        <f t="shared" si="1"/>
        <v>40632.875</v>
      </c>
      <c r="M50" s="14">
        <v>0.4444</v>
      </c>
      <c r="O50" s="5">
        <f t="shared" si="4"/>
        <v>18057.24965</v>
      </c>
      <c r="Q50" s="16">
        <f t="shared" si="2"/>
        <v>22575.62535</v>
      </c>
      <c r="S50" s="16">
        <f t="shared" si="3"/>
        <v>81265.75</v>
      </c>
    </row>
    <row r="51" spans="1:19" ht="11.25">
      <c r="A51" s="4" t="s">
        <v>46</v>
      </c>
      <c r="C51" s="3" t="s">
        <v>176</v>
      </c>
      <c r="E51" s="6">
        <v>125632.35</v>
      </c>
      <c r="G51" s="19">
        <v>0.5</v>
      </c>
      <c r="I51" s="20">
        <f t="shared" si="0"/>
        <v>62816.175</v>
      </c>
      <c r="K51" s="5">
        <f t="shared" si="1"/>
        <v>62816.175</v>
      </c>
      <c r="M51" s="14">
        <v>0.3755</v>
      </c>
      <c r="O51" s="5">
        <f t="shared" si="4"/>
        <v>23587.473712500003</v>
      </c>
      <c r="Q51" s="16">
        <f t="shared" si="2"/>
        <v>39228.7012875</v>
      </c>
      <c r="S51" s="16">
        <f t="shared" si="3"/>
        <v>125632.35</v>
      </c>
    </row>
    <row r="52" spans="1:19" ht="11.25">
      <c r="A52" s="4" t="s">
        <v>47</v>
      </c>
      <c r="C52" s="3" t="s">
        <v>177</v>
      </c>
      <c r="E52" s="6">
        <v>9218.03</v>
      </c>
      <c r="G52" s="19">
        <v>0.5</v>
      </c>
      <c r="I52" s="20">
        <f t="shared" si="0"/>
        <v>4609.015</v>
      </c>
      <c r="K52" s="5">
        <f t="shared" si="1"/>
        <v>4609.015</v>
      </c>
      <c r="M52" s="14">
        <v>0.2786</v>
      </c>
      <c r="O52" s="5">
        <f t="shared" si="4"/>
        <v>1284.0715790000002</v>
      </c>
      <c r="Q52" s="16">
        <f t="shared" si="2"/>
        <v>3324.943421</v>
      </c>
      <c r="S52" s="16">
        <f t="shared" si="3"/>
        <v>9218.03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1959</v>
      </c>
      <c r="G54" s="19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1959</v>
      </c>
    </row>
    <row r="55" spans="1:19" ht="11.25">
      <c r="A55" s="4" t="s">
        <v>50</v>
      </c>
      <c r="C55" s="3" t="s">
        <v>180</v>
      </c>
      <c r="E55" s="6">
        <v>24762.1</v>
      </c>
      <c r="G55" s="19">
        <v>0.5</v>
      </c>
      <c r="I55" s="20">
        <f t="shared" si="0"/>
        <v>12381.05</v>
      </c>
      <c r="K55" s="5">
        <f t="shared" si="1"/>
        <v>12381.05</v>
      </c>
      <c r="M55" s="14">
        <v>0.4483</v>
      </c>
      <c r="O55" s="5">
        <f t="shared" si="4"/>
        <v>5550.424714999999</v>
      </c>
      <c r="Q55" s="16">
        <f t="shared" si="2"/>
        <v>6830.625285</v>
      </c>
      <c r="S55" s="16">
        <f t="shared" si="3"/>
        <v>24762.1</v>
      </c>
    </row>
    <row r="56" spans="1:19" ht="11.25">
      <c r="A56" s="4" t="s">
        <v>51</v>
      </c>
      <c r="C56" s="3" t="s">
        <v>181</v>
      </c>
      <c r="E56" s="6">
        <v>8653.19</v>
      </c>
      <c r="G56" s="19">
        <v>0.5</v>
      </c>
      <c r="I56" s="20">
        <f t="shared" si="0"/>
        <v>4326.595</v>
      </c>
      <c r="K56" s="5">
        <f t="shared" si="1"/>
        <v>4326.595</v>
      </c>
      <c r="M56" s="14">
        <v>0.3144</v>
      </c>
      <c r="O56" s="5">
        <f t="shared" si="4"/>
        <v>1360.2814680000001</v>
      </c>
      <c r="Q56" s="16">
        <f t="shared" si="2"/>
        <v>2966.313532</v>
      </c>
      <c r="S56" s="16">
        <f t="shared" si="3"/>
        <v>8653.19</v>
      </c>
    </row>
    <row r="57" spans="1:19" ht="11.25">
      <c r="A57" s="4" t="s">
        <v>52</v>
      </c>
      <c r="C57" s="3" t="s">
        <v>182</v>
      </c>
      <c r="E57" s="6">
        <v>42061.82</v>
      </c>
      <c r="G57" s="19">
        <v>0.5</v>
      </c>
      <c r="I57" s="20">
        <f t="shared" si="0"/>
        <v>21030.91</v>
      </c>
      <c r="K57" s="5">
        <f t="shared" si="1"/>
        <v>21030.91</v>
      </c>
      <c r="M57" s="14">
        <v>0.3627</v>
      </c>
      <c r="O57" s="5">
        <f t="shared" si="4"/>
        <v>7627.911057</v>
      </c>
      <c r="Q57" s="16">
        <f t="shared" si="2"/>
        <v>13402.998942999999</v>
      </c>
      <c r="S57" s="16">
        <f t="shared" si="3"/>
        <v>42061.82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19315.24</v>
      </c>
      <c r="G59" s="19">
        <v>0.5</v>
      </c>
      <c r="I59" s="20">
        <f t="shared" si="0"/>
        <v>9657.62</v>
      </c>
      <c r="K59" s="5">
        <f t="shared" si="1"/>
        <v>9657.62</v>
      </c>
      <c r="M59" s="14">
        <v>0.4391</v>
      </c>
      <c r="O59" s="5">
        <f t="shared" si="4"/>
        <v>4240.660942</v>
      </c>
      <c r="Q59" s="16">
        <f t="shared" si="2"/>
        <v>5416.959058</v>
      </c>
      <c r="S59" s="16">
        <f t="shared" si="3"/>
        <v>19315.24</v>
      </c>
    </row>
    <row r="60" spans="1:19" ht="11.25">
      <c r="A60" s="4" t="s">
        <v>55</v>
      </c>
      <c r="C60" s="3" t="s">
        <v>185</v>
      </c>
      <c r="E60" s="6">
        <v>22892.6</v>
      </c>
      <c r="G60" s="19">
        <v>0.5</v>
      </c>
      <c r="I60" s="20">
        <f t="shared" si="0"/>
        <v>11446.3</v>
      </c>
      <c r="K60" s="5">
        <f t="shared" si="1"/>
        <v>11446.3</v>
      </c>
      <c r="M60" s="14">
        <v>0.2245</v>
      </c>
      <c r="O60" s="5">
        <f t="shared" si="4"/>
        <v>2569.6943499999998</v>
      </c>
      <c r="Q60" s="16">
        <f t="shared" si="2"/>
        <v>8876.60565</v>
      </c>
      <c r="S60" s="16">
        <f t="shared" si="3"/>
        <v>22892.6</v>
      </c>
    </row>
    <row r="61" spans="1:19" ht="11.25">
      <c r="A61" s="4" t="s">
        <v>56</v>
      </c>
      <c r="C61" s="3" t="s">
        <v>186</v>
      </c>
      <c r="E61" s="6">
        <v>152206.21</v>
      </c>
      <c r="G61" s="19">
        <v>0.5</v>
      </c>
      <c r="I61" s="20">
        <f t="shared" si="0"/>
        <v>76103.105</v>
      </c>
      <c r="K61" s="5">
        <f t="shared" si="1"/>
        <v>76103.105</v>
      </c>
      <c r="M61" s="17">
        <v>0.4764</v>
      </c>
      <c r="O61" s="5">
        <f t="shared" si="4"/>
        <v>36255.519221999995</v>
      </c>
      <c r="Q61" s="16">
        <f t="shared" si="2"/>
        <v>39847.585778</v>
      </c>
      <c r="S61" s="16">
        <f t="shared" si="3"/>
        <v>152206.21</v>
      </c>
    </row>
    <row r="62" spans="1:19" ht="11.25">
      <c r="A62" s="4" t="s">
        <v>57</v>
      </c>
      <c r="C62" s="3" t="s">
        <v>187</v>
      </c>
      <c r="E62" s="6">
        <v>40369.51</v>
      </c>
      <c r="G62" s="19">
        <v>0.5</v>
      </c>
      <c r="I62" s="20">
        <f t="shared" si="0"/>
        <v>20184.755</v>
      </c>
      <c r="K62" s="5">
        <f t="shared" si="1"/>
        <v>20184.755</v>
      </c>
      <c r="M62" s="14">
        <v>0.4401</v>
      </c>
      <c r="O62" s="5">
        <f t="shared" si="4"/>
        <v>8883.3106755</v>
      </c>
      <c r="Q62" s="16">
        <f t="shared" si="2"/>
        <v>11301.4443245</v>
      </c>
      <c r="S62" s="16">
        <f t="shared" si="3"/>
        <v>40369.51</v>
      </c>
    </row>
    <row r="63" spans="1:19" ht="11.25">
      <c r="A63" s="4" t="s">
        <v>58</v>
      </c>
      <c r="C63" s="3" t="s">
        <v>188</v>
      </c>
      <c r="E63" s="6">
        <v>17182.94</v>
      </c>
      <c r="G63" s="19">
        <v>0.5</v>
      </c>
      <c r="I63" s="20">
        <f t="shared" si="0"/>
        <v>8591.47</v>
      </c>
      <c r="K63" s="5">
        <f t="shared" si="1"/>
        <v>8591.47</v>
      </c>
      <c r="M63" s="14">
        <v>0.1698</v>
      </c>
      <c r="O63" s="5">
        <f t="shared" si="4"/>
        <v>1458.831606</v>
      </c>
      <c r="Q63" s="16">
        <f t="shared" si="2"/>
        <v>7132.638394</v>
      </c>
      <c r="S63" s="16">
        <f t="shared" si="3"/>
        <v>17182.94</v>
      </c>
    </row>
    <row r="64" spans="1:19" ht="11.25">
      <c r="A64" s="4" t="s">
        <v>59</v>
      </c>
      <c r="C64" s="3" t="s">
        <v>189</v>
      </c>
      <c r="E64" s="6">
        <v>32723.51</v>
      </c>
      <c r="G64" s="19">
        <v>0.5</v>
      </c>
      <c r="I64" s="20">
        <f t="shared" si="0"/>
        <v>16361.755</v>
      </c>
      <c r="K64" s="5">
        <f t="shared" si="1"/>
        <v>16361.755</v>
      </c>
      <c r="M64" s="14">
        <v>0.3355</v>
      </c>
      <c r="O64" s="5">
        <f t="shared" si="4"/>
        <v>5489.3688025</v>
      </c>
      <c r="Q64" s="16">
        <f t="shared" si="2"/>
        <v>10872.3861975</v>
      </c>
      <c r="S64" s="16">
        <f t="shared" si="3"/>
        <v>32723.51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82415.8</v>
      </c>
      <c r="G66" s="19">
        <v>0.5</v>
      </c>
      <c r="I66" s="20">
        <f t="shared" si="0"/>
        <v>41207.9</v>
      </c>
      <c r="K66" s="5">
        <f t="shared" si="1"/>
        <v>41207.9</v>
      </c>
      <c r="M66" s="14">
        <v>0.2286</v>
      </c>
      <c r="O66" s="5">
        <f t="shared" si="4"/>
        <v>9420.12594</v>
      </c>
      <c r="Q66" s="16">
        <f t="shared" si="2"/>
        <v>31787.774060000003</v>
      </c>
      <c r="S66" s="16">
        <f t="shared" si="3"/>
        <v>82415.8</v>
      </c>
    </row>
    <row r="67" spans="1:19" ht="11.25">
      <c r="A67" s="4" t="s">
        <v>62</v>
      </c>
      <c r="C67" s="3" t="s">
        <v>192</v>
      </c>
      <c r="E67" s="6">
        <v>10506.66</v>
      </c>
      <c r="G67" s="19">
        <v>0.5</v>
      </c>
      <c r="I67" s="20">
        <f t="shared" si="0"/>
        <v>5253.33</v>
      </c>
      <c r="K67" s="5">
        <f t="shared" si="1"/>
        <v>5253.33</v>
      </c>
      <c r="M67" s="14">
        <v>0.4333</v>
      </c>
      <c r="O67" s="5">
        <f t="shared" si="4"/>
        <v>2276.267889</v>
      </c>
      <c r="Q67" s="16">
        <f t="shared" si="2"/>
        <v>2977.0621109999997</v>
      </c>
      <c r="S67" s="16">
        <f t="shared" si="3"/>
        <v>10506.66</v>
      </c>
    </row>
    <row r="68" spans="1:19" ht="11.25">
      <c r="A68" s="4" t="s">
        <v>63</v>
      </c>
      <c r="C68" s="3" t="s">
        <v>193</v>
      </c>
      <c r="E68" s="6">
        <v>47117.21</v>
      </c>
      <c r="G68" s="19">
        <v>0.5</v>
      </c>
      <c r="I68" s="20">
        <f t="shared" si="0"/>
        <v>23558.605</v>
      </c>
      <c r="K68" s="5">
        <f t="shared" si="1"/>
        <v>23558.605</v>
      </c>
      <c r="M68" s="14">
        <v>0.2834</v>
      </c>
      <c r="O68" s="5">
        <f t="shared" si="4"/>
        <v>6676.508656999999</v>
      </c>
      <c r="Q68" s="16">
        <f t="shared" si="2"/>
        <v>16882.096343</v>
      </c>
      <c r="S68" s="16">
        <f t="shared" si="3"/>
        <v>47117.21</v>
      </c>
    </row>
    <row r="69" spans="1:19" ht="11.25">
      <c r="A69" s="4" t="s">
        <v>64</v>
      </c>
      <c r="C69" s="3" t="s">
        <v>194</v>
      </c>
      <c r="E69" s="6">
        <v>12189.2</v>
      </c>
      <c r="G69" s="19">
        <v>0.5</v>
      </c>
      <c r="I69" s="20">
        <f t="shared" si="0"/>
        <v>6094.6</v>
      </c>
      <c r="K69" s="5">
        <f t="shared" si="1"/>
        <v>6094.6</v>
      </c>
      <c r="M69" s="14">
        <v>0.3132</v>
      </c>
      <c r="O69" s="5">
        <f t="shared" si="4"/>
        <v>1908.82872</v>
      </c>
      <c r="Q69" s="16">
        <f t="shared" si="2"/>
        <v>4185.771280000001</v>
      </c>
      <c r="S69" s="16">
        <f t="shared" si="3"/>
        <v>12189.2</v>
      </c>
    </row>
    <row r="70" spans="1:19" ht="11.25">
      <c r="A70" s="4" t="s">
        <v>65</v>
      </c>
      <c r="C70" s="3" t="s">
        <v>195</v>
      </c>
      <c r="E70" s="6">
        <v>23015.4</v>
      </c>
      <c r="G70" s="19">
        <v>0.5</v>
      </c>
      <c r="I70" s="20">
        <f t="shared" si="0"/>
        <v>11507.7</v>
      </c>
      <c r="K70" s="5">
        <f t="shared" si="1"/>
        <v>11507.7</v>
      </c>
      <c r="M70" s="14">
        <v>0.4329</v>
      </c>
      <c r="O70" s="5">
        <f t="shared" si="4"/>
        <v>4981.683330000001</v>
      </c>
      <c r="Q70" s="16">
        <f t="shared" si="2"/>
        <v>6526.01667</v>
      </c>
      <c r="S70" s="16">
        <f t="shared" si="3"/>
        <v>23015.4</v>
      </c>
    </row>
    <row r="71" spans="1:19" ht="11.25">
      <c r="A71" s="4" t="s">
        <v>66</v>
      </c>
      <c r="C71" s="3" t="s">
        <v>196</v>
      </c>
      <c r="E71" s="6">
        <v>24312.5</v>
      </c>
      <c r="G71" s="19">
        <v>0.5</v>
      </c>
      <c r="I71" s="20">
        <f t="shared" si="0"/>
        <v>12156.25</v>
      </c>
      <c r="K71" s="5">
        <f t="shared" si="1"/>
        <v>12156.25</v>
      </c>
      <c r="M71" s="14">
        <v>0.1971</v>
      </c>
      <c r="O71" s="5">
        <f t="shared" si="4"/>
        <v>2395.996875</v>
      </c>
      <c r="Q71" s="16">
        <f t="shared" si="2"/>
        <v>9760.253125</v>
      </c>
      <c r="S71" s="16">
        <f t="shared" si="3"/>
        <v>24312.5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21486.62</v>
      </c>
      <c r="G73" s="19">
        <v>0.5</v>
      </c>
      <c r="I73" s="20">
        <f t="shared" si="0"/>
        <v>10743.31</v>
      </c>
      <c r="K73" s="5">
        <f t="shared" si="1"/>
        <v>10743.31</v>
      </c>
      <c r="M73" s="14">
        <v>0.2686</v>
      </c>
      <c r="O73" s="5">
        <f t="shared" si="4"/>
        <v>2885.653066</v>
      </c>
      <c r="Q73" s="16">
        <f t="shared" si="2"/>
        <v>7857.656934</v>
      </c>
      <c r="S73" s="16">
        <f t="shared" si="3"/>
        <v>21486.62</v>
      </c>
    </row>
    <row r="74" spans="1:19" ht="11.25">
      <c r="A74" s="4" t="s">
        <v>69</v>
      </c>
      <c r="C74" s="3" t="s">
        <v>199</v>
      </c>
      <c r="E74" s="6">
        <v>5001.32</v>
      </c>
      <c r="G74" s="19">
        <v>0.5</v>
      </c>
      <c r="I74" s="20">
        <f aca="true" t="shared" si="5" ref="I74:I137">E74*G74</f>
        <v>2500.66</v>
      </c>
      <c r="K74" s="5">
        <f aca="true" t="shared" si="6" ref="K74:K135">E74-I74</f>
        <v>2500.66</v>
      </c>
      <c r="M74" s="14">
        <v>0.4083</v>
      </c>
      <c r="O74" s="5">
        <f t="shared" si="4"/>
        <v>1021.0194779999999</v>
      </c>
      <c r="Q74" s="16">
        <f aca="true" t="shared" si="7" ref="Q74:Q135">K74-O74</f>
        <v>1479.640522</v>
      </c>
      <c r="S74" s="16">
        <f aca="true" t="shared" si="8" ref="S74:S135">I74+O74+Q74</f>
        <v>5001.32</v>
      </c>
    </row>
    <row r="75" spans="1:19" ht="11.25">
      <c r="A75" s="4" t="s">
        <v>70</v>
      </c>
      <c r="C75" s="3" t="s">
        <v>200</v>
      </c>
      <c r="E75" s="6">
        <v>53585.12</v>
      </c>
      <c r="G75" s="19">
        <v>0.5</v>
      </c>
      <c r="I75" s="20">
        <f t="shared" si="5"/>
        <v>26792.56</v>
      </c>
      <c r="K75" s="5">
        <f t="shared" si="6"/>
        <v>26792.56</v>
      </c>
      <c r="M75" s="14">
        <v>0.2865</v>
      </c>
      <c r="O75" s="5">
        <f aca="true" t="shared" si="9" ref="O75:O135">K75*M75</f>
        <v>7676.06844</v>
      </c>
      <c r="Q75" s="16">
        <f t="shared" si="7"/>
        <v>19116.491560000002</v>
      </c>
      <c r="S75" s="16">
        <f t="shared" si="8"/>
        <v>53585.12</v>
      </c>
    </row>
    <row r="76" spans="1:19" ht="11.25">
      <c r="A76" s="4" t="s">
        <v>71</v>
      </c>
      <c r="C76" s="3" t="s">
        <v>201</v>
      </c>
      <c r="E76" s="6">
        <v>24378.4</v>
      </c>
      <c r="G76" s="19">
        <v>0.5</v>
      </c>
      <c r="I76" s="20">
        <f t="shared" si="5"/>
        <v>12189.2</v>
      </c>
      <c r="K76" s="5">
        <f t="shared" si="6"/>
        <v>12189.2</v>
      </c>
      <c r="M76" s="14">
        <v>0.2539</v>
      </c>
      <c r="O76" s="5">
        <f t="shared" si="9"/>
        <v>3094.8378800000005</v>
      </c>
      <c r="Q76" s="16">
        <f t="shared" si="7"/>
        <v>9094.36212</v>
      </c>
      <c r="S76" s="16">
        <f t="shared" si="8"/>
        <v>24378.4</v>
      </c>
    </row>
    <row r="77" spans="1:19" ht="11.25">
      <c r="A77" s="4" t="s">
        <v>72</v>
      </c>
      <c r="C77" s="3" t="s">
        <v>202</v>
      </c>
      <c r="E77" s="6">
        <v>86375.36</v>
      </c>
      <c r="G77" s="19">
        <v>0.5</v>
      </c>
      <c r="I77" s="20">
        <f t="shared" si="5"/>
        <v>43187.68</v>
      </c>
      <c r="K77" s="5">
        <f t="shared" si="6"/>
        <v>43187.68</v>
      </c>
      <c r="M77" s="14">
        <v>0.2355</v>
      </c>
      <c r="O77" s="5">
        <f t="shared" si="9"/>
        <v>10170.698639999999</v>
      </c>
      <c r="Q77" s="16">
        <f t="shared" si="7"/>
        <v>33016.981360000005</v>
      </c>
      <c r="S77" s="16">
        <f t="shared" si="8"/>
        <v>86375.36</v>
      </c>
    </row>
    <row r="78" spans="1:19" ht="11.25">
      <c r="A78" s="4" t="s">
        <v>73</v>
      </c>
      <c r="C78" s="3" t="s">
        <v>203</v>
      </c>
      <c r="E78" s="6">
        <v>101608.82</v>
      </c>
      <c r="G78" s="19">
        <v>0.5</v>
      </c>
      <c r="I78" s="20">
        <f t="shared" si="5"/>
        <v>50804.41</v>
      </c>
      <c r="K78" s="5">
        <f t="shared" si="6"/>
        <v>50804.41</v>
      </c>
      <c r="M78" s="14">
        <v>0.4342</v>
      </c>
      <c r="O78" s="5">
        <f t="shared" si="9"/>
        <v>22059.274822</v>
      </c>
      <c r="Q78" s="16">
        <f t="shared" si="7"/>
        <v>28745.135178000004</v>
      </c>
      <c r="S78" s="16">
        <f t="shared" si="8"/>
        <v>101608.82</v>
      </c>
    </row>
    <row r="79" spans="1:19" ht="11.25">
      <c r="A79" s="4" t="s">
        <v>74</v>
      </c>
      <c r="C79" s="3" t="s">
        <v>204</v>
      </c>
      <c r="E79" s="6">
        <v>31013.5</v>
      </c>
      <c r="G79" s="19">
        <v>0.5</v>
      </c>
      <c r="I79" s="20">
        <f t="shared" si="5"/>
        <v>15506.75</v>
      </c>
      <c r="K79" s="5">
        <f t="shared" si="6"/>
        <v>15506.75</v>
      </c>
      <c r="M79" s="14">
        <v>0.2232</v>
      </c>
      <c r="O79" s="5">
        <f t="shared" si="9"/>
        <v>3461.1066</v>
      </c>
      <c r="Q79" s="16">
        <f t="shared" si="7"/>
        <v>12045.6434</v>
      </c>
      <c r="S79" s="16">
        <f t="shared" si="8"/>
        <v>31013.5</v>
      </c>
    </row>
    <row r="80" spans="1:19" ht="11.25">
      <c r="A80" s="4" t="s">
        <v>75</v>
      </c>
      <c r="C80" s="3" t="s">
        <v>205</v>
      </c>
      <c r="E80" s="6">
        <v>17680.85</v>
      </c>
      <c r="G80" s="19">
        <v>0.5</v>
      </c>
      <c r="I80" s="20">
        <f t="shared" si="5"/>
        <v>8840.425</v>
      </c>
      <c r="K80" s="5">
        <f t="shared" si="6"/>
        <v>8840.425</v>
      </c>
      <c r="M80" s="14">
        <v>0.3716</v>
      </c>
      <c r="O80" s="5">
        <f t="shared" si="9"/>
        <v>3285.10193</v>
      </c>
      <c r="Q80" s="16">
        <f t="shared" si="7"/>
        <v>5555.3230699999995</v>
      </c>
      <c r="S80" s="16">
        <f t="shared" si="8"/>
        <v>17680.85</v>
      </c>
    </row>
    <row r="81" spans="1:19" ht="11.25">
      <c r="A81" s="4" t="s">
        <v>76</v>
      </c>
      <c r="C81" s="3" t="s">
        <v>206</v>
      </c>
      <c r="E81" s="6">
        <v>283643.6</v>
      </c>
      <c r="G81" s="19">
        <v>0.5</v>
      </c>
      <c r="I81" s="20">
        <f t="shared" si="5"/>
        <v>141821.8</v>
      </c>
      <c r="K81" s="5">
        <f t="shared" si="6"/>
        <v>141821.8</v>
      </c>
      <c r="M81" s="14">
        <v>0.3414</v>
      </c>
      <c r="O81" s="5">
        <f t="shared" si="9"/>
        <v>48417.962519999994</v>
      </c>
      <c r="Q81" s="16">
        <f t="shared" si="7"/>
        <v>93403.83747999999</v>
      </c>
      <c r="S81" s="16">
        <f t="shared" si="8"/>
        <v>283643.6</v>
      </c>
    </row>
    <row r="82" spans="1:19" ht="11.25">
      <c r="A82" s="4" t="s">
        <v>77</v>
      </c>
      <c r="C82" s="3" t="s">
        <v>207</v>
      </c>
      <c r="E82" s="6">
        <v>78456.95</v>
      </c>
      <c r="G82" s="19">
        <v>0.5</v>
      </c>
      <c r="I82" s="20">
        <f t="shared" si="5"/>
        <v>39228.475</v>
      </c>
      <c r="K82" s="5">
        <f t="shared" si="6"/>
        <v>39228.475</v>
      </c>
      <c r="M82" s="14">
        <v>0.2923</v>
      </c>
      <c r="O82" s="5">
        <f t="shared" si="9"/>
        <v>11466.4832425</v>
      </c>
      <c r="Q82" s="16">
        <f t="shared" si="7"/>
        <v>27761.9917575</v>
      </c>
      <c r="S82" s="16">
        <f t="shared" si="8"/>
        <v>78456.95</v>
      </c>
    </row>
    <row r="83" spans="1:19" ht="11.25">
      <c r="A83" s="4" t="s">
        <v>78</v>
      </c>
      <c r="C83" s="3" t="s">
        <v>208</v>
      </c>
      <c r="E83" s="6">
        <v>60262.8</v>
      </c>
      <c r="G83" s="19">
        <v>0.5</v>
      </c>
      <c r="I83" s="20">
        <f t="shared" si="5"/>
        <v>30131.4</v>
      </c>
      <c r="K83" s="5">
        <f t="shared" si="6"/>
        <v>30131.4</v>
      </c>
      <c r="M83" s="14">
        <v>0.4199</v>
      </c>
      <c r="O83" s="5">
        <f t="shared" si="9"/>
        <v>12652.174860000001</v>
      </c>
      <c r="Q83" s="16">
        <f t="shared" si="7"/>
        <v>17479.225140000002</v>
      </c>
      <c r="S83" s="16">
        <f t="shared" si="8"/>
        <v>60262.8</v>
      </c>
    </row>
    <row r="84" spans="1:19" ht="11.25">
      <c r="A84" s="4" t="s">
        <v>79</v>
      </c>
      <c r="C84" s="3" t="s">
        <v>209</v>
      </c>
      <c r="E84" s="6">
        <v>167896.27</v>
      </c>
      <c r="G84" s="19">
        <v>0.5</v>
      </c>
      <c r="I84" s="20">
        <f t="shared" si="5"/>
        <v>83948.135</v>
      </c>
      <c r="K84" s="5">
        <f t="shared" si="6"/>
        <v>83948.135</v>
      </c>
      <c r="M84" s="14">
        <v>0.3227</v>
      </c>
      <c r="O84" s="5">
        <f t="shared" si="9"/>
        <v>27090.063164499996</v>
      </c>
      <c r="Q84" s="16">
        <f t="shared" si="7"/>
        <v>56858.0718355</v>
      </c>
      <c r="S84" s="16">
        <f t="shared" si="8"/>
        <v>167896.27</v>
      </c>
    </row>
    <row r="85" spans="1:19" ht="11.25">
      <c r="A85" s="4" t="s">
        <v>80</v>
      </c>
      <c r="C85" s="3" t="s">
        <v>210</v>
      </c>
      <c r="E85" s="6">
        <v>78073.46</v>
      </c>
      <c r="G85" s="19">
        <v>0.5</v>
      </c>
      <c r="I85" s="20">
        <f t="shared" si="5"/>
        <v>39036.73</v>
      </c>
      <c r="K85" s="5">
        <f t="shared" si="6"/>
        <v>39036.73</v>
      </c>
      <c r="M85" s="14">
        <v>0.4397</v>
      </c>
      <c r="O85" s="5">
        <f t="shared" si="9"/>
        <v>17164.450181</v>
      </c>
      <c r="Q85" s="16">
        <f t="shared" si="7"/>
        <v>21872.279819000003</v>
      </c>
      <c r="S85" s="16">
        <f t="shared" si="8"/>
        <v>78073.46</v>
      </c>
    </row>
    <row r="86" spans="1:19" ht="11.25">
      <c r="A86" s="4" t="s">
        <v>81</v>
      </c>
      <c r="C86" s="3" t="s">
        <v>211</v>
      </c>
      <c r="E86" s="6">
        <v>102493.28</v>
      </c>
      <c r="G86" s="19">
        <v>0.5</v>
      </c>
      <c r="I86" s="20">
        <f t="shared" si="5"/>
        <v>51246.64</v>
      </c>
      <c r="K86" s="5">
        <f t="shared" si="6"/>
        <v>51246.64</v>
      </c>
      <c r="M86" s="14">
        <v>0.2336</v>
      </c>
      <c r="O86" s="5">
        <f t="shared" si="9"/>
        <v>11971.215104</v>
      </c>
      <c r="Q86" s="16">
        <f t="shared" si="7"/>
        <v>39275.424896</v>
      </c>
      <c r="S86" s="16">
        <f t="shared" si="8"/>
        <v>102493.28</v>
      </c>
    </row>
    <row r="87" spans="1:19" ht="11.25">
      <c r="A87" s="4" t="s">
        <v>82</v>
      </c>
      <c r="C87" s="3" t="s">
        <v>212</v>
      </c>
      <c r="E87" s="6">
        <v>124989.54</v>
      </c>
      <c r="G87" s="19">
        <v>0.5</v>
      </c>
      <c r="I87" s="20">
        <f t="shared" si="5"/>
        <v>62494.77</v>
      </c>
      <c r="K87" s="5">
        <f t="shared" si="6"/>
        <v>62494.77</v>
      </c>
      <c r="M87" s="14">
        <v>0.3445</v>
      </c>
      <c r="O87" s="5">
        <f t="shared" si="9"/>
        <v>21529.448264999995</v>
      </c>
      <c r="Q87" s="16">
        <f t="shared" si="7"/>
        <v>40965.321735000005</v>
      </c>
      <c r="S87" s="16">
        <f t="shared" si="8"/>
        <v>124989.54</v>
      </c>
    </row>
    <row r="88" spans="1:19" ht="11.25">
      <c r="A88" s="4" t="s">
        <v>83</v>
      </c>
      <c r="C88" s="3" t="s">
        <v>213</v>
      </c>
      <c r="E88" s="6">
        <v>50856.65</v>
      </c>
      <c r="G88" s="19">
        <v>0.5</v>
      </c>
      <c r="I88" s="20">
        <f t="shared" si="5"/>
        <v>25428.325</v>
      </c>
      <c r="K88" s="5">
        <f t="shared" si="6"/>
        <v>25428.325</v>
      </c>
      <c r="M88" s="14">
        <v>0.1894</v>
      </c>
      <c r="O88" s="5">
        <f t="shared" si="9"/>
        <v>4816.124755000001</v>
      </c>
      <c r="Q88" s="16">
        <f t="shared" si="7"/>
        <v>20612.200245</v>
      </c>
      <c r="S88" s="16">
        <f t="shared" si="8"/>
        <v>50856.65</v>
      </c>
    </row>
    <row r="89" spans="1:19" ht="11.25">
      <c r="A89" s="4" t="s">
        <v>84</v>
      </c>
      <c r="C89" s="3" t="s">
        <v>214</v>
      </c>
      <c r="E89" s="6">
        <v>27871.6</v>
      </c>
      <c r="G89" s="19">
        <v>0.5</v>
      </c>
      <c r="I89" s="20">
        <f t="shared" si="5"/>
        <v>13935.8</v>
      </c>
      <c r="K89" s="5">
        <f t="shared" si="6"/>
        <v>13935.8</v>
      </c>
      <c r="M89" s="14">
        <v>0.3154</v>
      </c>
      <c r="O89" s="5">
        <f t="shared" si="9"/>
        <v>4395.35132</v>
      </c>
      <c r="Q89" s="16">
        <f t="shared" si="7"/>
        <v>9540.44868</v>
      </c>
      <c r="S89" s="16">
        <f t="shared" si="8"/>
        <v>27871.6</v>
      </c>
    </row>
    <row r="90" spans="1:19" ht="11.25">
      <c r="A90" s="4" t="s">
        <v>85</v>
      </c>
      <c r="C90" s="3" t="s">
        <v>215</v>
      </c>
      <c r="E90" s="6">
        <v>81956.16</v>
      </c>
      <c r="G90" s="19">
        <v>0.5</v>
      </c>
      <c r="I90" s="20">
        <f t="shared" si="5"/>
        <v>40978.08</v>
      </c>
      <c r="K90" s="5">
        <f t="shared" si="6"/>
        <v>40978.08</v>
      </c>
      <c r="M90" s="14">
        <v>0.3517</v>
      </c>
      <c r="O90" s="5">
        <f t="shared" si="9"/>
        <v>14411.990736000002</v>
      </c>
      <c r="Q90" s="16">
        <f t="shared" si="7"/>
        <v>26566.089264000002</v>
      </c>
      <c r="S90" s="16">
        <f t="shared" si="8"/>
        <v>81956.16</v>
      </c>
    </row>
    <row r="91" spans="1:19" ht="11.25">
      <c r="A91" s="4" t="s">
        <v>86</v>
      </c>
      <c r="C91" s="3" t="s">
        <v>216</v>
      </c>
      <c r="E91" s="6">
        <v>16488.59</v>
      </c>
      <c r="G91" s="19">
        <v>0.5</v>
      </c>
      <c r="I91" s="20">
        <f t="shared" si="5"/>
        <v>8244.295</v>
      </c>
      <c r="K91" s="5">
        <f t="shared" si="6"/>
        <v>8244.295</v>
      </c>
      <c r="M91" s="14">
        <v>0.2337</v>
      </c>
      <c r="O91" s="5">
        <f t="shared" si="9"/>
        <v>1926.6917415</v>
      </c>
      <c r="Q91" s="16">
        <f t="shared" si="7"/>
        <v>6317.6032585</v>
      </c>
      <c r="S91" s="16">
        <f t="shared" si="8"/>
        <v>16488.59</v>
      </c>
    </row>
    <row r="92" spans="1:19" ht="11.25">
      <c r="A92" s="4" t="s">
        <v>87</v>
      </c>
      <c r="C92" s="3" t="s">
        <v>217</v>
      </c>
      <c r="E92" s="6">
        <v>653</v>
      </c>
      <c r="G92" s="19">
        <v>0.5</v>
      </c>
      <c r="I92" s="20">
        <f t="shared" si="5"/>
        <v>326.5</v>
      </c>
      <c r="K92" s="5">
        <f t="shared" si="6"/>
        <v>326.5</v>
      </c>
      <c r="M92" s="14">
        <v>0.323</v>
      </c>
      <c r="O92" s="5">
        <f t="shared" si="9"/>
        <v>105.4595</v>
      </c>
      <c r="Q92" s="16">
        <f t="shared" si="7"/>
        <v>221.0405</v>
      </c>
      <c r="S92" s="16">
        <f t="shared" si="8"/>
        <v>653</v>
      </c>
    </row>
    <row r="93" spans="1:19" ht="11.25">
      <c r="A93" s="4" t="s">
        <v>88</v>
      </c>
      <c r="C93" s="3" t="s">
        <v>218</v>
      </c>
      <c r="E93" s="6">
        <v>280400.43</v>
      </c>
      <c r="G93" s="19">
        <v>0.5</v>
      </c>
      <c r="I93" s="20">
        <f t="shared" si="5"/>
        <v>140200.215</v>
      </c>
      <c r="K93" s="5">
        <f t="shared" si="6"/>
        <v>140200.215</v>
      </c>
      <c r="M93" s="14">
        <v>0.4588</v>
      </c>
      <c r="O93" s="5">
        <f t="shared" si="9"/>
        <v>64323.858642</v>
      </c>
      <c r="Q93" s="16">
        <f t="shared" si="7"/>
        <v>75876.35635799999</v>
      </c>
      <c r="S93" s="16">
        <f t="shared" si="8"/>
        <v>280400.43</v>
      </c>
    </row>
    <row r="94" spans="1:19" ht="11.25">
      <c r="A94" s="4" t="s">
        <v>89</v>
      </c>
      <c r="C94" s="3" t="s">
        <v>219</v>
      </c>
      <c r="E94" s="6">
        <v>135444.97</v>
      </c>
      <c r="G94" s="19">
        <v>0.5</v>
      </c>
      <c r="I94" s="20">
        <f t="shared" si="5"/>
        <v>67722.485</v>
      </c>
      <c r="K94" s="5">
        <f t="shared" si="6"/>
        <v>67722.485</v>
      </c>
      <c r="M94" s="14">
        <v>0.4439</v>
      </c>
      <c r="O94" s="5">
        <f t="shared" si="9"/>
        <v>30062.0110915</v>
      </c>
      <c r="Q94" s="16">
        <f t="shared" si="7"/>
        <v>37660.473908500004</v>
      </c>
      <c r="S94" s="16">
        <f t="shared" si="8"/>
        <v>135444.97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10451.03</v>
      </c>
      <c r="G96" s="19">
        <v>0.5</v>
      </c>
      <c r="I96" s="20">
        <f t="shared" si="5"/>
        <v>5225.515</v>
      </c>
      <c r="K96" s="5">
        <f t="shared" si="6"/>
        <v>5225.515</v>
      </c>
      <c r="M96" s="14">
        <v>0.2387</v>
      </c>
      <c r="O96" s="5">
        <f t="shared" si="9"/>
        <v>1247.3304305000001</v>
      </c>
      <c r="Q96" s="16">
        <f t="shared" si="7"/>
        <v>3978.1845695</v>
      </c>
      <c r="S96" s="16">
        <f t="shared" si="8"/>
        <v>10451.03</v>
      </c>
    </row>
    <row r="97" spans="1:19" ht="11.25">
      <c r="A97" s="4" t="s">
        <v>92</v>
      </c>
      <c r="C97" s="3" t="s">
        <v>222</v>
      </c>
      <c r="E97" s="6">
        <v>102828.87</v>
      </c>
      <c r="G97" s="19">
        <v>0.5</v>
      </c>
      <c r="I97" s="20">
        <f t="shared" si="5"/>
        <v>51414.435</v>
      </c>
      <c r="K97" s="5">
        <f t="shared" si="6"/>
        <v>51414.435</v>
      </c>
      <c r="M97" s="14">
        <v>0.2455</v>
      </c>
      <c r="O97" s="5">
        <f t="shared" si="9"/>
        <v>12622.2437925</v>
      </c>
      <c r="Q97" s="16">
        <f t="shared" si="7"/>
        <v>38792.1912075</v>
      </c>
      <c r="S97" s="16">
        <f t="shared" si="8"/>
        <v>102828.87</v>
      </c>
    </row>
    <row r="98" spans="1:19" ht="11.25">
      <c r="A98" s="4" t="s">
        <v>93</v>
      </c>
      <c r="C98" s="3" t="s">
        <v>223</v>
      </c>
      <c r="E98" s="6">
        <v>175286.79</v>
      </c>
      <c r="G98" s="19">
        <v>0.5</v>
      </c>
      <c r="I98" s="20">
        <f t="shared" si="5"/>
        <v>87643.395</v>
      </c>
      <c r="K98" s="5">
        <f t="shared" si="6"/>
        <v>87643.395</v>
      </c>
      <c r="M98" s="14">
        <v>0.3853</v>
      </c>
      <c r="O98" s="5">
        <f t="shared" si="9"/>
        <v>33769.0000935</v>
      </c>
      <c r="Q98" s="16">
        <f t="shared" si="7"/>
        <v>53874.394906500005</v>
      </c>
      <c r="S98" s="16">
        <f t="shared" si="8"/>
        <v>175286.79</v>
      </c>
    </row>
    <row r="99" spans="1:19" ht="11.25">
      <c r="A99" s="4" t="s">
        <v>94</v>
      </c>
      <c r="C99" s="3" t="s">
        <v>224</v>
      </c>
      <c r="E99" s="6">
        <v>12122.5</v>
      </c>
      <c r="G99" s="19">
        <v>0.5</v>
      </c>
      <c r="I99" s="20">
        <f t="shared" si="5"/>
        <v>6061.25</v>
      </c>
      <c r="K99" s="5">
        <f t="shared" si="6"/>
        <v>6061.25</v>
      </c>
      <c r="M99" s="14">
        <v>0.276</v>
      </c>
      <c r="O99" s="5">
        <f t="shared" si="9"/>
        <v>1672.9050000000002</v>
      </c>
      <c r="Q99" s="16">
        <f t="shared" si="7"/>
        <v>4388.344999999999</v>
      </c>
      <c r="S99" s="16">
        <f t="shared" si="8"/>
        <v>12122.5</v>
      </c>
    </row>
    <row r="100" spans="1:19" ht="11.25">
      <c r="A100" s="4" t="s">
        <v>95</v>
      </c>
      <c r="C100" s="3" t="s">
        <v>225</v>
      </c>
      <c r="E100" s="6">
        <v>26656.48</v>
      </c>
      <c r="G100" s="19">
        <v>0.5</v>
      </c>
      <c r="I100" s="20">
        <f t="shared" si="5"/>
        <v>13328.24</v>
      </c>
      <c r="K100" s="5">
        <f t="shared" si="6"/>
        <v>13328.24</v>
      </c>
      <c r="M100" s="14">
        <v>0.3025</v>
      </c>
      <c r="O100" s="5">
        <f t="shared" si="9"/>
        <v>4031.7925999999998</v>
      </c>
      <c r="Q100" s="16">
        <f t="shared" si="7"/>
        <v>9296.447400000001</v>
      </c>
      <c r="S100" s="16">
        <f t="shared" si="8"/>
        <v>26656.48</v>
      </c>
    </row>
    <row r="101" spans="1:19" ht="11.25">
      <c r="A101" s="4" t="s">
        <v>96</v>
      </c>
      <c r="C101" s="3" t="s">
        <v>226</v>
      </c>
      <c r="E101" s="6">
        <v>13456.49</v>
      </c>
      <c r="G101" s="19">
        <v>0.5</v>
      </c>
      <c r="I101" s="20">
        <f t="shared" si="5"/>
        <v>6728.245</v>
      </c>
      <c r="K101" s="5">
        <f t="shared" si="6"/>
        <v>6728.245</v>
      </c>
      <c r="M101" s="14">
        <v>0.2755</v>
      </c>
      <c r="O101" s="5">
        <f t="shared" si="9"/>
        <v>1853.6314975</v>
      </c>
      <c r="Q101" s="16">
        <f t="shared" si="7"/>
        <v>4874.6135025</v>
      </c>
      <c r="S101" s="16">
        <f t="shared" si="8"/>
        <v>13456.49</v>
      </c>
    </row>
    <row r="102" spans="1:19" ht="11.25">
      <c r="A102" s="4" t="s">
        <v>97</v>
      </c>
      <c r="C102" s="3" t="s">
        <v>227</v>
      </c>
      <c r="E102" s="6">
        <v>15483.2</v>
      </c>
      <c r="G102" s="19">
        <v>0.5</v>
      </c>
      <c r="I102" s="20">
        <f t="shared" si="5"/>
        <v>7741.6</v>
      </c>
      <c r="K102" s="5">
        <f t="shared" si="6"/>
        <v>7741.6</v>
      </c>
      <c r="M102" s="14">
        <v>0.2708</v>
      </c>
      <c r="O102" s="5">
        <f t="shared" si="9"/>
        <v>2096.42528</v>
      </c>
      <c r="Q102" s="16">
        <f t="shared" si="7"/>
        <v>5645.174720000001</v>
      </c>
      <c r="S102" s="16">
        <f t="shared" si="8"/>
        <v>15483.2</v>
      </c>
    </row>
    <row r="103" spans="1:19" ht="11.25">
      <c r="A103" s="4" t="s">
        <v>98</v>
      </c>
      <c r="C103" s="3" t="s">
        <v>228</v>
      </c>
      <c r="E103" s="6">
        <v>52006.79</v>
      </c>
      <c r="G103" s="19">
        <v>0.5</v>
      </c>
      <c r="I103" s="20">
        <f t="shared" si="5"/>
        <v>26003.395</v>
      </c>
      <c r="K103" s="5">
        <f t="shared" si="6"/>
        <v>26003.395</v>
      </c>
      <c r="M103" s="14">
        <v>0.3888</v>
      </c>
      <c r="O103" s="5">
        <f t="shared" si="9"/>
        <v>10110.119976</v>
      </c>
      <c r="Q103" s="16">
        <f t="shared" si="7"/>
        <v>15893.275024</v>
      </c>
      <c r="S103" s="16">
        <f t="shared" si="8"/>
        <v>52006.79</v>
      </c>
    </row>
    <row r="104" spans="1:19" ht="11.25">
      <c r="A104" s="4" t="s">
        <v>99</v>
      </c>
      <c r="C104" s="3" t="s">
        <v>229</v>
      </c>
      <c r="E104" s="6">
        <v>126223.19</v>
      </c>
      <c r="G104" s="19">
        <v>0.5</v>
      </c>
      <c r="I104" s="20">
        <f t="shared" si="5"/>
        <v>63111.595</v>
      </c>
      <c r="K104" s="5">
        <f t="shared" si="6"/>
        <v>63111.595</v>
      </c>
      <c r="M104" s="14">
        <v>0.5309</v>
      </c>
      <c r="O104" s="5">
        <f t="shared" si="9"/>
        <v>33505.9457855</v>
      </c>
      <c r="Q104" s="16">
        <f t="shared" si="7"/>
        <v>29605.6492145</v>
      </c>
      <c r="S104" s="16">
        <f t="shared" si="8"/>
        <v>126223.19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42054.59</v>
      </c>
      <c r="G106" s="19">
        <v>0.5</v>
      </c>
      <c r="I106" s="20">
        <f t="shared" si="5"/>
        <v>21027.295</v>
      </c>
      <c r="K106" s="5">
        <f t="shared" si="6"/>
        <v>21027.295</v>
      </c>
      <c r="M106" s="14">
        <v>0.2547</v>
      </c>
      <c r="O106" s="5">
        <f t="shared" si="9"/>
        <v>5355.652036499999</v>
      </c>
      <c r="Q106" s="16">
        <f t="shared" si="7"/>
        <v>15671.642963499999</v>
      </c>
      <c r="S106" s="16">
        <f t="shared" si="8"/>
        <v>42054.59</v>
      </c>
    </row>
    <row r="107" spans="1:19" ht="11.25">
      <c r="A107" s="4" t="s">
        <v>102</v>
      </c>
      <c r="C107" s="3" t="s">
        <v>232</v>
      </c>
      <c r="E107" s="6">
        <v>2225.02</v>
      </c>
      <c r="G107" s="19">
        <v>0.5</v>
      </c>
      <c r="I107" s="20">
        <f t="shared" si="5"/>
        <v>1112.51</v>
      </c>
      <c r="K107" s="5">
        <f t="shared" si="6"/>
        <v>1112.51</v>
      </c>
      <c r="M107" s="14">
        <v>0.2329</v>
      </c>
      <c r="O107" s="5">
        <f t="shared" si="9"/>
        <v>259.10357899999997</v>
      </c>
      <c r="Q107" s="16">
        <f t="shared" si="7"/>
        <v>853.406421</v>
      </c>
      <c r="S107" s="16">
        <f t="shared" si="8"/>
        <v>2225.02</v>
      </c>
    </row>
    <row r="108" spans="1:19" ht="11.25">
      <c r="A108" s="4" t="s">
        <v>103</v>
      </c>
      <c r="C108" s="3" t="s">
        <v>233</v>
      </c>
      <c r="E108" s="6">
        <v>291347.92</v>
      </c>
      <c r="G108" s="19">
        <v>0.5</v>
      </c>
      <c r="I108" s="20">
        <f t="shared" si="5"/>
        <v>145673.96</v>
      </c>
      <c r="K108" s="5">
        <f t="shared" si="6"/>
        <v>145673.96</v>
      </c>
      <c r="M108" s="14">
        <v>0.3068</v>
      </c>
      <c r="O108" s="5">
        <f t="shared" si="9"/>
        <v>44692.770928</v>
      </c>
      <c r="Q108" s="16">
        <f t="shared" si="7"/>
        <v>100981.189072</v>
      </c>
      <c r="S108" s="16">
        <f t="shared" si="8"/>
        <v>291347.92</v>
      </c>
    </row>
    <row r="109" spans="1:19" ht="11.25">
      <c r="A109" s="4" t="s">
        <v>104</v>
      </c>
      <c r="C109" s="3" t="s">
        <v>234</v>
      </c>
      <c r="E109" s="6">
        <v>81779.03</v>
      </c>
      <c r="G109" s="19">
        <v>0.5</v>
      </c>
      <c r="I109" s="20">
        <f t="shared" si="5"/>
        <v>40889.515</v>
      </c>
      <c r="K109" s="5">
        <f t="shared" si="6"/>
        <v>40889.515</v>
      </c>
      <c r="M109" s="14">
        <v>0.3715</v>
      </c>
      <c r="O109" s="5">
        <f t="shared" si="9"/>
        <v>15190.4548225</v>
      </c>
      <c r="Q109" s="16">
        <f t="shared" si="7"/>
        <v>25699.0601775</v>
      </c>
      <c r="S109" s="16">
        <f t="shared" si="8"/>
        <v>81779.03</v>
      </c>
    </row>
    <row r="110" spans="1:19" ht="11.25">
      <c r="A110" s="4" t="s">
        <v>105</v>
      </c>
      <c r="C110" s="3" t="s">
        <v>235</v>
      </c>
      <c r="E110" s="6">
        <v>4688.9</v>
      </c>
      <c r="G110" s="19">
        <v>0.5</v>
      </c>
      <c r="I110" s="20">
        <f t="shared" si="5"/>
        <v>2344.45</v>
      </c>
      <c r="K110" s="5">
        <f t="shared" si="6"/>
        <v>2344.45</v>
      </c>
      <c r="M110" s="14">
        <v>0.4027</v>
      </c>
      <c r="O110" s="5">
        <f t="shared" si="9"/>
        <v>944.110015</v>
      </c>
      <c r="Q110" s="16">
        <f t="shared" si="7"/>
        <v>1400.3399849999998</v>
      </c>
      <c r="S110" s="16">
        <f t="shared" si="8"/>
        <v>4688.9</v>
      </c>
    </row>
    <row r="111" spans="1:19" ht="11.25">
      <c r="A111" s="4" t="s">
        <v>106</v>
      </c>
      <c r="C111" s="3" t="s">
        <v>236</v>
      </c>
      <c r="E111" s="6">
        <v>17998.9</v>
      </c>
      <c r="G111" s="19">
        <v>0.5</v>
      </c>
      <c r="I111" s="20">
        <f t="shared" si="5"/>
        <v>8999.45</v>
      </c>
      <c r="K111" s="5">
        <f t="shared" si="6"/>
        <v>8999.45</v>
      </c>
      <c r="M111" s="14">
        <v>0.2496</v>
      </c>
      <c r="O111" s="5">
        <f t="shared" si="9"/>
        <v>2246.26272</v>
      </c>
      <c r="Q111" s="16">
        <f t="shared" si="7"/>
        <v>6753.18728</v>
      </c>
      <c r="S111" s="16">
        <f t="shared" si="8"/>
        <v>17998.9</v>
      </c>
    </row>
    <row r="112" spans="1:19" ht="11.25">
      <c r="A112" s="4" t="s">
        <v>107</v>
      </c>
      <c r="C112" s="3" t="s">
        <v>237</v>
      </c>
      <c r="E112" s="6">
        <v>66958.37</v>
      </c>
      <c r="G112" s="19">
        <v>0.5</v>
      </c>
      <c r="I112" s="20">
        <f t="shared" si="5"/>
        <v>33479.185</v>
      </c>
      <c r="K112" s="5">
        <f t="shared" si="6"/>
        <v>33479.185</v>
      </c>
      <c r="M112" s="14">
        <v>0.2223</v>
      </c>
      <c r="O112" s="5">
        <f t="shared" si="9"/>
        <v>7442.4228255</v>
      </c>
      <c r="Q112" s="16">
        <f t="shared" si="7"/>
        <v>26036.7621745</v>
      </c>
      <c r="S112" s="16">
        <f t="shared" si="8"/>
        <v>66958.37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60818.57</v>
      </c>
      <c r="G114" s="19">
        <v>0.5</v>
      </c>
      <c r="I114" s="20">
        <f t="shared" si="5"/>
        <v>30409.285</v>
      </c>
      <c r="K114" s="5">
        <f t="shared" si="6"/>
        <v>30409.285</v>
      </c>
      <c r="M114" s="14">
        <v>0.3441</v>
      </c>
      <c r="O114" s="5">
        <f t="shared" si="9"/>
        <v>10463.834968500001</v>
      </c>
      <c r="Q114" s="16">
        <f t="shared" si="7"/>
        <v>19945.450031499997</v>
      </c>
      <c r="S114" s="16">
        <f t="shared" si="8"/>
        <v>60818.57</v>
      </c>
    </row>
    <row r="115" spans="1:19" ht="11.25">
      <c r="A115" s="4" t="s">
        <v>111</v>
      </c>
      <c r="C115" s="3" t="s">
        <v>240</v>
      </c>
      <c r="E115" s="6">
        <v>24378.4</v>
      </c>
      <c r="G115" s="19">
        <v>0.5</v>
      </c>
      <c r="I115" s="20">
        <f t="shared" si="5"/>
        <v>12189.2</v>
      </c>
      <c r="K115" s="5">
        <f t="shared" si="6"/>
        <v>12189.2</v>
      </c>
      <c r="M115" s="14">
        <v>0.3146</v>
      </c>
      <c r="O115" s="5">
        <f t="shared" si="9"/>
        <v>3834.7223200000003</v>
      </c>
      <c r="Q115" s="16">
        <f t="shared" si="7"/>
        <v>8354.47768</v>
      </c>
      <c r="S115" s="16">
        <f t="shared" si="8"/>
        <v>24378.4</v>
      </c>
    </row>
    <row r="116" spans="1:19" ht="11.25">
      <c r="A116" s="4" t="s">
        <v>109</v>
      </c>
      <c r="C116" s="3" t="s">
        <v>279</v>
      </c>
      <c r="E116" s="6">
        <v>7212.33</v>
      </c>
      <c r="G116" s="19">
        <v>0.5</v>
      </c>
      <c r="I116" s="20">
        <f t="shared" si="5"/>
        <v>3606.165</v>
      </c>
      <c r="K116" s="5">
        <f t="shared" si="6"/>
        <v>3606.165</v>
      </c>
      <c r="M116" s="14">
        <v>0.3223</v>
      </c>
      <c r="O116" s="5">
        <f t="shared" si="9"/>
        <v>1162.2669795</v>
      </c>
      <c r="Q116" s="16">
        <f t="shared" si="7"/>
        <v>2443.8980205</v>
      </c>
      <c r="S116" s="16">
        <f t="shared" si="8"/>
        <v>7212.33</v>
      </c>
    </row>
    <row r="117" spans="1:19" ht="11.25">
      <c r="A117" s="4" t="s">
        <v>112</v>
      </c>
      <c r="C117" s="3" t="s">
        <v>241</v>
      </c>
      <c r="E117" s="6">
        <v>169397.9</v>
      </c>
      <c r="G117" s="19">
        <v>0.5</v>
      </c>
      <c r="I117" s="20">
        <f t="shared" si="5"/>
        <v>84698.95</v>
      </c>
      <c r="K117" s="5">
        <f t="shared" si="6"/>
        <v>84698.95</v>
      </c>
      <c r="M117" s="14">
        <v>0.3808</v>
      </c>
      <c r="O117" s="5">
        <f t="shared" si="9"/>
        <v>32253.36016</v>
      </c>
      <c r="Q117" s="16">
        <f t="shared" si="7"/>
        <v>52445.58984</v>
      </c>
      <c r="S117" s="16">
        <f t="shared" si="8"/>
        <v>169397.9</v>
      </c>
    </row>
    <row r="118" spans="1:19" ht="11.25">
      <c r="A118" s="4" t="s">
        <v>113</v>
      </c>
      <c r="C118" s="3" t="s">
        <v>242</v>
      </c>
      <c r="E118" s="6">
        <v>50353.16</v>
      </c>
      <c r="G118" s="19">
        <v>0.5</v>
      </c>
      <c r="I118" s="20">
        <f t="shared" si="5"/>
        <v>25176.58</v>
      </c>
      <c r="K118" s="5">
        <f t="shared" si="6"/>
        <v>25176.58</v>
      </c>
      <c r="M118" s="14">
        <v>0.2667</v>
      </c>
      <c r="O118" s="5">
        <f t="shared" si="9"/>
        <v>6714.593886000001</v>
      </c>
      <c r="Q118" s="16">
        <f t="shared" si="7"/>
        <v>18461.986114</v>
      </c>
      <c r="S118" s="16">
        <f t="shared" si="8"/>
        <v>50353.16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228119.76</v>
      </c>
      <c r="G120" s="19">
        <v>0.5</v>
      </c>
      <c r="I120" s="20">
        <f t="shared" si="5"/>
        <v>114059.88</v>
      </c>
      <c r="K120" s="5">
        <f t="shared" si="6"/>
        <v>114059.88</v>
      </c>
      <c r="M120" s="14">
        <v>0.2736</v>
      </c>
      <c r="O120" s="5">
        <f t="shared" si="9"/>
        <v>31206.783168</v>
      </c>
      <c r="Q120" s="16">
        <f t="shared" si="7"/>
        <v>82853.09683200001</v>
      </c>
      <c r="S120" s="16">
        <f t="shared" si="8"/>
        <v>228119.76</v>
      </c>
    </row>
    <row r="121" spans="1:19" ht="11.25">
      <c r="A121" s="4" t="s">
        <v>116</v>
      </c>
      <c r="C121" s="3" t="s">
        <v>245</v>
      </c>
      <c r="E121" s="6">
        <v>32236.27</v>
      </c>
      <c r="G121" s="19">
        <v>0.5</v>
      </c>
      <c r="I121" s="20">
        <f t="shared" si="5"/>
        <v>16118.135</v>
      </c>
      <c r="K121" s="5">
        <f t="shared" si="6"/>
        <v>16118.135</v>
      </c>
      <c r="M121" s="14">
        <v>0.4168</v>
      </c>
      <c r="O121" s="5">
        <f t="shared" si="9"/>
        <v>6718.038668</v>
      </c>
      <c r="Q121" s="16">
        <f t="shared" si="7"/>
        <v>9400.096332000001</v>
      </c>
      <c r="S121" s="16">
        <f t="shared" si="8"/>
        <v>32236.27</v>
      </c>
    </row>
    <row r="122" spans="1:19" ht="11.25">
      <c r="A122" s="4" t="s">
        <v>117</v>
      </c>
      <c r="C122" s="3" t="s">
        <v>246</v>
      </c>
      <c r="E122" s="6">
        <v>3814.32</v>
      </c>
      <c r="G122" s="19">
        <v>0.5</v>
      </c>
      <c r="I122" s="20">
        <f t="shared" si="5"/>
        <v>1907.16</v>
      </c>
      <c r="K122" s="5">
        <f t="shared" si="6"/>
        <v>1907.16</v>
      </c>
      <c r="M122" s="14">
        <v>0.4273</v>
      </c>
      <c r="O122" s="5">
        <f t="shared" si="9"/>
        <v>814.929468</v>
      </c>
      <c r="Q122" s="16">
        <f t="shared" si="7"/>
        <v>1092.230532</v>
      </c>
      <c r="S122" s="16">
        <f t="shared" si="8"/>
        <v>3814.32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143723.05</v>
      </c>
      <c r="G124" s="19">
        <v>0.5</v>
      </c>
      <c r="I124" s="20">
        <f t="shared" si="5"/>
        <v>71861.525</v>
      </c>
      <c r="K124" s="5">
        <f t="shared" si="6"/>
        <v>71861.525</v>
      </c>
      <c r="M124" s="14">
        <v>0.2773</v>
      </c>
      <c r="O124" s="5">
        <f t="shared" si="9"/>
        <v>19927.200882499998</v>
      </c>
      <c r="Q124" s="16">
        <f t="shared" si="7"/>
        <v>51934.3241175</v>
      </c>
      <c r="S124" s="16">
        <f t="shared" si="8"/>
        <v>143723.05</v>
      </c>
    </row>
    <row r="125" spans="1:19" ht="11.25">
      <c r="A125" s="4" t="s">
        <v>120</v>
      </c>
      <c r="C125" s="3" t="s">
        <v>249</v>
      </c>
      <c r="E125" s="6">
        <v>316936.4</v>
      </c>
      <c r="G125" s="19">
        <v>0.5</v>
      </c>
      <c r="I125" s="20">
        <f t="shared" si="5"/>
        <v>158468.2</v>
      </c>
      <c r="K125" s="5">
        <f t="shared" si="6"/>
        <v>158468.2</v>
      </c>
      <c r="M125" s="14">
        <v>0.2455</v>
      </c>
      <c r="O125" s="5">
        <f t="shared" si="9"/>
        <v>38903.943100000004</v>
      </c>
      <c r="Q125" s="16">
        <f t="shared" si="7"/>
        <v>119564.25690000001</v>
      </c>
      <c r="S125" s="16">
        <f t="shared" si="8"/>
        <v>316936.4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196713.09</v>
      </c>
      <c r="G127" s="19">
        <v>0.5</v>
      </c>
      <c r="I127" s="20">
        <f t="shared" si="5"/>
        <v>98356.545</v>
      </c>
      <c r="K127" s="5">
        <f t="shared" si="6"/>
        <v>98356.545</v>
      </c>
      <c r="M127" s="14">
        <v>0.3535</v>
      </c>
      <c r="O127" s="5">
        <f>K127*M127</f>
        <v>34769.0386575</v>
      </c>
      <c r="Q127" s="16">
        <f t="shared" si="7"/>
        <v>63587.5063425</v>
      </c>
      <c r="S127" s="16">
        <f t="shared" si="8"/>
        <v>196713.08999999997</v>
      </c>
    </row>
    <row r="128" spans="1:19" ht="11.25">
      <c r="A128" s="4" t="s">
        <v>123</v>
      </c>
      <c r="C128" s="3" t="s">
        <v>252</v>
      </c>
      <c r="E128" s="6">
        <v>326.5</v>
      </c>
      <c r="G128" s="19">
        <v>0.5</v>
      </c>
      <c r="I128" s="20">
        <f t="shared" si="5"/>
        <v>163.25</v>
      </c>
      <c r="K128" s="5">
        <f t="shared" si="6"/>
        <v>163.25</v>
      </c>
      <c r="M128" s="14">
        <v>0.2787</v>
      </c>
      <c r="O128" s="5">
        <f t="shared" si="9"/>
        <v>45.497775</v>
      </c>
      <c r="Q128" s="16">
        <f t="shared" si="7"/>
        <v>117.75222500000001</v>
      </c>
      <c r="S128" s="16">
        <f t="shared" si="8"/>
        <v>326.5</v>
      </c>
    </row>
    <row r="129" spans="1:19" ht="11.25">
      <c r="A129" s="4" t="s">
        <v>124</v>
      </c>
      <c r="C129" s="3" t="s">
        <v>253</v>
      </c>
      <c r="E129" s="6">
        <v>221026.55</v>
      </c>
      <c r="G129" s="19">
        <v>0.5</v>
      </c>
      <c r="I129" s="20">
        <f t="shared" si="5"/>
        <v>110513.275</v>
      </c>
      <c r="K129" s="5">
        <f t="shared" si="6"/>
        <v>110513.275</v>
      </c>
      <c r="M129" s="14">
        <v>0.2605</v>
      </c>
      <c r="O129" s="5">
        <f t="shared" si="9"/>
        <v>28788.708137499998</v>
      </c>
      <c r="Q129" s="16">
        <f t="shared" si="7"/>
        <v>81724.5668625</v>
      </c>
      <c r="S129" s="16">
        <f t="shared" si="8"/>
        <v>221026.55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557291.94</v>
      </c>
      <c r="G131" s="19">
        <v>0.5</v>
      </c>
      <c r="I131" s="20">
        <f t="shared" si="5"/>
        <v>278645.97</v>
      </c>
      <c r="K131" s="5">
        <f t="shared" si="6"/>
        <v>278645.97</v>
      </c>
      <c r="M131" s="14">
        <v>0.3691</v>
      </c>
      <c r="O131" s="5">
        <f t="shared" si="9"/>
        <v>102848.22752699998</v>
      </c>
      <c r="Q131" s="16">
        <f t="shared" si="7"/>
        <v>175797.742473</v>
      </c>
      <c r="S131" s="16">
        <f t="shared" si="8"/>
        <v>557291.94</v>
      </c>
    </row>
    <row r="132" spans="1:19" ht="11.25">
      <c r="A132" s="4" t="s">
        <v>127</v>
      </c>
      <c r="C132" s="3" t="s">
        <v>256</v>
      </c>
      <c r="E132" s="6">
        <v>188477.16</v>
      </c>
      <c r="G132" s="19">
        <v>0.5</v>
      </c>
      <c r="I132" s="20">
        <f t="shared" si="5"/>
        <v>94238.58</v>
      </c>
      <c r="K132" s="5">
        <f t="shared" si="6"/>
        <v>94238.58</v>
      </c>
      <c r="M132" s="14">
        <v>0.3072</v>
      </c>
      <c r="O132" s="5">
        <f t="shared" si="9"/>
        <v>28950.091775999997</v>
      </c>
      <c r="Q132" s="16">
        <f t="shared" si="7"/>
        <v>65288.488224</v>
      </c>
      <c r="S132" s="16">
        <f t="shared" si="8"/>
        <v>188477.16</v>
      </c>
    </row>
    <row r="133" spans="1:19" ht="11.25">
      <c r="A133" s="4" t="s">
        <v>128</v>
      </c>
      <c r="C133" s="3" t="s">
        <v>257</v>
      </c>
      <c r="E133" s="6">
        <v>28652.94</v>
      </c>
      <c r="G133" s="19">
        <v>0.5</v>
      </c>
      <c r="I133" s="20">
        <f t="shared" si="5"/>
        <v>14326.47</v>
      </c>
      <c r="K133" s="5">
        <f t="shared" si="6"/>
        <v>14326.47</v>
      </c>
      <c r="M133" s="14">
        <v>0.3513</v>
      </c>
      <c r="O133" s="5">
        <f t="shared" si="9"/>
        <v>5032.888911</v>
      </c>
      <c r="Q133" s="16">
        <f t="shared" si="7"/>
        <v>9293.581089</v>
      </c>
      <c r="S133" s="16">
        <f t="shared" si="8"/>
        <v>28652.94</v>
      </c>
    </row>
    <row r="134" spans="1:19" ht="11.25">
      <c r="A134" s="4" t="s">
        <v>129</v>
      </c>
      <c r="C134" s="3" t="s">
        <v>258</v>
      </c>
      <c r="E134" s="6">
        <v>47022.2</v>
      </c>
      <c r="G134" s="19">
        <v>0.5</v>
      </c>
      <c r="I134" s="20">
        <f t="shared" si="5"/>
        <v>23511.1</v>
      </c>
      <c r="K134" s="5">
        <f t="shared" si="6"/>
        <v>23511.1</v>
      </c>
      <c r="M134" s="14">
        <v>0.2699</v>
      </c>
      <c r="O134" s="5">
        <f t="shared" si="9"/>
        <v>6345.645889999999</v>
      </c>
      <c r="Q134" s="16">
        <f t="shared" si="7"/>
        <v>17165.45411</v>
      </c>
      <c r="S134" s="16">
        <f t="shared" si="8"/>
        <v>47022.2</v>
      </c>
    </row>
    <row r="135" spans="1:19" ht="11.25">
      <c r="A135" s="4" t="s">
        <v>130</v>
      </c>
      <c r="C135" s="3" t="s">
        <v>259</v>
      </c>
      <c r="E135" s="6">
        <v>40039.45</v>
      </c>
      <c r="G135" s="19">
        <v>0.5</v>
      </c>
      <c r="I135" s="20">
        <f t="shared" si="5"/>
        <v>20019.725</v>
      </c>
      <c r="K135" s="5">
        <f t="shared" si="6"/>
        <v>20019.725</v>
      </c>
      <c r="M135" s="14">
        <v>0.2432</v>
      </c>
      <c r="O135" s="5">
        <f t="shared" si="9"/>
        <v>4868.797119999999</v>
      </c>
      <c r="Q135" s="16">
        <f t="shared" si="7"/>
        <v>15150.92788</v>
      </c>
      <c r="S135" s="16">
        <f t="shared" si="8"/>
        <v>40039.45</v>
      </c>
    </row>
    <row r="136" spans="1:19" ht="11.25">
      <c r="A136" s="4" t="s">
        <v>131</v>
      </c>
      <c r="C136" s="3" t="s">
        <v>260</v>
      </c>
      <c r="E136" s="6">
        <v>367453.96</v>
      </c>
      <c r="G136" s="19">
        <v>0.5</v>
      </c>
      <c r="I136" s="20">
        <f t="shared" si="5"/>
        <v>183726.98</v>
      </c>
      <c r="K136" s="5">
        <f>E136-I136</f>
        <v>183726.98</v>
      </c>
      <c r="M136" s="14">
        <v>0.3569</v>
      </c>
      <c r="O136" s="5">
        <f>K136*M136</f>
        <v>65572.159162</v>
      </c>
      <c r="Q136" s="16">
        <f>K136-O136</f>
        <v>118154.82083800001</v>
      </c>
      <c r="S136" s="16">
        <f>I136+O136+Q136</f>
        <v>367453.96</v>
      </c>
    </row>
    <row r="137" spans="1:19" ht="11.25">
      <c r="A137" s="4" t="s">
        <v>132</v>
      </c>
      <c r="C137" s="3" t="s">
        <v>261</v>
      </c>
      <c r="E137" s="6">
        <v>44241.14</v>
      </c>
      <c r="G137" s="19">
        <v>0.5</v>
      </c>
      <c r="I137" s="20">
        <f t="shared" si="5"/>
        <v>22120.57</v>
      </c>
      <c r="K137" s="5">
        <f>E137-I137</f>
        <v>22120.57</v>
      </c>
      <c r="M137" s="14">
        <v>0.3843</v>
      </c>
      <c r="O137" s="5">
        <f>K137*M137</f>
        <v>8500.935050999999</v>
      </c>
      <c r="Q137" s="16">
        <f>K137-O137</f>
        <v>13619.634949000001</v>
      </c>
      <c r="S137" s="16">
        <f>I137+O137+Q137</f>
        <v>44241.14</v>
      </c>
    </row>
    <row r="138" spans="1:19" ht="11.25">
      <c r="A138" s="4" t="s">
        <v>133</v>
      </c>
      <c r="C138" s="3" t="s">
        <v>262</v>
      </c>
      <c r="E138" s="6">
        <v>15999.66</v>
      </c>
      <c r="G138" s="19">
        <v>0.5</v>
      </c>
      <c r="I138" s="20">
        <f>E138*G138</f>
        <v>7999.83</v>
      </c>
      <c r="K138" s="5">
        <f>E138-I138</f>
        <v>7999.83</v>
      </c>
      <c r="M138" s="14">
        <v>0.4553</v>
      </c>
      <c r="O138" s="5">
        <f>K138*M138</f>
        <v>3642.3225989999996</v>
      </c>
      <c r="Q138" s="16">
        <f>K138-O138</f>
        <v>4357.507401000001</v>
      </c>
      <c r="S138" s="16">
        <f>I138+O138+Q138</f>
        <v>15999.66</v>
      </c>
    </row>
    <row r="139" spans="1:19" ht="11.25">
      <c r="A139" s="4" t="s">
        <v>134</v>
      </c>
      <c r="C139" s="3" t="s">
        <v>263</v>
      </c>
      <c r="E139" s="6">
        <v>98559.83</v>
      </c>
      <c r="G139" s="19">
        <v>0.5</v>
      </c>
      <c r="I139" s="20">
        <f>E139*G139</f>
        <v>49279.915</v>
      </c>
      <c r="K139" s="5">
        <f>E139-I139</f>
        <v>49279.915</v>
      </c>
      <c r="M139" s="14">
        <v>0.4587</v>
      </c>
      <c r="O139" s="5">
        <f>K139*M139</f>
        <v>22604.6970105</v>
      </c>
      <c r="Q139" s="16">
        <f>K139-O139</f>
        <v>26675.2179895</v>
      </c>
      <c r="S139" s="16">
        <f>I139+O139+Q139</f>
        <v>98559.83</v>
      </c>
    </row>
    <row r="140" spans="5:9" ht="11.25">
      <c r="E140" s="6"/>
      <c r="G140" s="19"/>
      <c r="I140" s="18"/>
    </row>
    <row r="141" spans="5:9" ht="11.25">
      <c r="E141" s="6"/>
      <c r="G141" s="19"/>
      <c r="I141" s="18"/>
    </row>
    <row r="142" spans="5:17" ht="11.25">
      <c r="E142" s="6"/>
      <c r="G142" s="19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8822360.770000003</v>
      </c>
      <c r="G143" s="19"/>
      <c r="I143" s="18">
        <f>SUM(I9:I142)</f>
        <v>4411180.385000002</v>
      </c>
      <c r="K143" s="5">
        <f>SUM(K9:K142)</f>
        <v>4411180.385000002</v>
      </c>
      <c r="O143" s="5">
        <f>SUM(O9:O142)</f>
        <v>1524774.6959665</v>
      </c>
      <c r="Q143" s="16">
        <f>K143-O143</f>
        <v>2886405.689033502</v>
      </c>
      <c r="S143" s="16">
        <f>SUM(S9:S142)</f>
        <v>8822360.770000003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6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32" sqref="O13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22">
        <v>0.5</v>
      </c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50588.14</v>
      </c>
      <c r="G9" s="19">
        <v>0.5</v>
      </c>
      <c r="I9" s="20">
        <f>E9*G9</f>
        <v>25294.07</v>
      </c>
      <c r="K9" s="5">
        <f>E9-I9</f>
        <v>25294.07</v>
      </c>
      <c r="M9" s="14">
        <v>0.2332</v>
      </c>
      <c r="O9" s="5">
        <f>K9*M9</f>
        <v>5898.5771239999995</v>
      </c>
      <c r="Q9" s="16">
        <f>K9-O9</f>
        <v>19395.492876</v>
      </c>
      <c r="S9" s="16">
        <f>I9+O9+Q9</f>
        <v>50588.14</v>
      </c>
    </row>
    <row r="10" spans="1:19" ht="11.25">
      <c r="A10" s="4" t="s">
        <v>5</v>
      </c>
      <c r="C10" s="3" t="s">
        <v>135</v>
      </c>
      <c r="E10" s="6">
        <v>30010.57</v>
      </c>
      <c r="G10" s="19">
        <v>0.5</v>
      </c>
      <c r="I10" s="20">
        <f aca="true" t="shared" si="0" ref="I10:I73">E10*G10</f>
        <v>15005.285</v>
      </c>
      <c r="K10" s="5">
        <f aca="true" t="shared" si="1" ref="K10:K73">E10-I10</f>
        <v>15005.285</v>
      </c>
      <c r="M10" s="14">
        <v>0.4474</v>
      </c>
      <c r="O10" s="5">
        <f>K10*M10</f>
        <v>6713.364509</v>
      </c>
      <c r="Q10" s="16">
        <f aca="true" t="shared" si="2" ref="Q10:Q73">K10-O10</f>
        <v>8291.920491</v>
      </c>
      <c r="S10" s="16">
        <f aca="true" t="shared" si="3" ref="S10:S73">I10+O10+Q10</f>
        <v>30010.57</v>
      </c>
    </row>
    <row r="11" spans="1:19" ht="11.25">
      <c r="A11" s="4" t="s">
        <v>6</v>
      </c>
      <c r="C11" s="3" t="s">
        <v>136</v>
      </c>
      <c r="E11" s="6">
        <v>47445.16</v>
      </c>
      <c r="G11" s="19">
        <v>0.5</v>
      </c>
      <c r="I11" s="20">
        <f t="shared" si="0"/>
        <v>23722.58</v>
      </c>
      <c r="K11" s="5">
        <f t="shared" si="1"/>
        <v>23722.58</v>
      </c>
      <c r="M11" s="14">
        <v>0.1924</v>
      </c>
      <c r="O11" s="5">
        <f aca="true" t="shared" si="4" ref="O11:O74">K11*M11</f>
        <v>4564.224392</v>
      </c>
      <c r="Q11" s="16">
        <f t="shared" si="2"/>
        <v>19158.355608</v>
      </c>
      <c r="S11" s="16">
        <f t="shared" si="3"/>
        <v>47445.16</v>
      </c>
    </row>
    <row r="12" spans="1:19" ht="11.25">
      <c r="A12" s="4" t="s">
        <v>7</v>
      </c>
      <c r="C12" s="3" t="s">
        <v>137</v>
      </c>
      <c r="E12" s="6">
        <v>38702.76</v>
      </c>
      <c r="G12" s="19">
        <v>0.5</v>
      </c>
      <c r="I12" s="20">
        <f t="shared" si="0"/>
        <v>19351.38</v>
      </c>
      <c r="K12" s="5">
        <f t="shared" si="1"/>
        <v>19351.38</v>
      </c>
      <c r="M12" s="14">
        <v>0.3268</v>
      </c>
      <c r="O12" s="5">
        <f t="shared" si="4"/>
        <v>6324.030984</v>
      </c>
      <c r="Q12" s="16">
        <f t="shared" si="2"/>
        <v>13027.349016</v>
      </c>
      <c r="S12" s="16">
        <f t="shared" si="3"/>
        <v>38702.76</v>
      </c>
    </row>
    <row r="13" spans="1:19" ht="11.25">
      <c r="A13" s="4" t="s">
        <v>8</v>
      </c>
      <c r="C13" s="3" t="s">
        <v>138</v>
      </c>
      <c r="E13" s="6">
        <v>63846.39</v>
      </c>
      <c r="G13" s="19">
        <v>0.5</v>
      </c>
      <c r="I13" s="20">
        <f t="shared" si="0"/>
        <v>31923.195</v>
      </c>
      <c r="K13" s="5">
        <f t="shared" si="1"/>
        <v>31923.195</v>
      </c>
      <c r="M13" s="14">
        <v>0.2722</v>
      </c>
      <c r="O13" s="5">
        <f t="shared" si="4"/>
        <v>8689.493679</v>
      </c>
      <c r="Q13" s="16">
        <f t="shared" si="2"/>
        <v>23233.701321</v>
      </c>
      <c r="S13" s="16">
        <f t="shared" si="3"/>
        <v>63846.39</v>
      </c>
    </row>
    <row r="14" spans="1:19" ht="11.25">
      <c r="A14" s="4" t="s">
        <v>9</v>
      </c>
      <c r="C14" s="3" t="s">
        <v>139</v>
      </c>
      <c r="E14" s="6">
        <v>9150.68</v>
      </c>
      <c r="G14" s="19">
        <v>0.5</v>
      </c>
      <c r="I14" s="20">
        <f t="shared" si="0"/>
        <v>4575.34</v>
      </c>
      <c r="K14" s="5">
        <f t="shared" si="1"/>
        <v>4575.34</v>
      </c>
      <c r="M14" s="14">
        <v>0.2639</v>
      </c>
      <c r="O14" s="5">
        <f t="shared" si="4"/>
        <v>1207.4322260000001</v>
      </c>
      <c r="Q14" s="16">
        <f t="shared" si="2"/>
        <v>3367.9077740000002</v>
      </c>
      <c r="S14" s="16">
        <f t="shared" si="3"/>
        <v>9150.68</v>
      </c>
    </row>
    <row r="15" spans="1:19" ht="11.25">
      <c r="A15" s="4" t="s">
        <v>10</v>
      </c>
      <c r="C15" s="3" t="s">
        <v>140</v>
      </c>
      <c r="E15" s="6">
        <v>120340.93</v>
      </c>
      <c r="G15" s="19">
        <v>0.5</v>
      </c>
      <c r="I15" s="20">
        <f t="shared" si="0"/>
        <v>60170.465</v>
      </c>
      <c r="K15" s="5">
        <f t="shared" si="1"/>
        <v>60170.465</v>
      </c>
      <c r="M15" s="14">
        <v>0.4602</v>
      </c>
      <c r="O15" s="5">
        <f t="shared" si="4"/>
        <v>27690.447992999998</v>
      </c>
      <c r="Q15" s="16">
        <f t="shared" si="2"/>
        <v>32480.017007</v>
      </c>
      <c r="S15" s="16">
        <f t="shared" si="3"/>
        <v>120340.93</v>
      </c>
    </row>
    <row r="16" spans="1:19" ht="11.25">
      <c r="A16" s="4" t="s">
        <v>11</v>
      </c>
      <c r="C16" s="3" t="s">
        <v>141</v>
      </c>
      <c r="E16" s="6">
        <v>105928.26</v>
      </c>
      <c r="G16" s="19">
        <v>0.5</v>
      </c>
      <c r="I16" s="20">
        <f t="shared" si="0"/>
        <v>52964.13</v>
      </c>
      <c r="K16" s="5">
        <f t="shared" si="1"/>
        <v>52964.13</v>
      </c>
      <c r="M16" s="14">
        <v>0.3302</v>
      </c>
      <c r="O16" s="5">
        <f t="shared" si="4"/>
        <v>17488.755726</v>
      </c>
      <c r="Q16" s="16">
        <f t="shared" si="2"/>
        <v>35475.374274</v>
      </c>
      <c r="S16" s="16">
        <f t="shared" si="3"/>
        <v>105928.26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50094.75</v>
      </c>
      <c r="G18" s="19">
        <v>0.5</v>
      </c>
      <c r="I18" s="20">
        <f t="shared" si="0"/>
        <v>25047.375</v>
      </c>
      <c r="K18" s="5">
        <f t="shared" si="1"/>
        <v>25047.375</v>
      </c>
      <c r="M18" s="14">
        <v>0.336</v>
      </c>
      <c r="O18" s="5">
        <f t="shared" si="4"/>
        <v>8415.918</v>
      </c>
      <c r="Q18" s="16">
        <f t="shared" si="2"/>
        <v>16631.457000000002</v>
      </c>
      <c r="S18" s="16">
        <f t="shared" si="3"/>
        <v>50094.75</v>
      </c>
    </row>
    <row r="19" spans="1:19" ht="11.25">
      <c r="A19" s="4" t="s">
        <v>14</v>
      </c>
      <c r="C19" s="3" t="s">
        <v>144</v>
      </c>
      <c r="E19" s="6"/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35524.14</v>
      </c>
      <c r="G20" s="19">
        <v>0.5</v>
      </c>
      <c r="I20" s="20">
        <f t="shared" si="0"/>
        <v>17762.07</v>
      </c>
      <c r="K20" s="5">
        <f t="shared" si="1"/>
        <v>17762.07</v>
      </c>
      <c r="M20" s="14">
        <v>0.3602</v>
      </c>
      <c r="O20" s="5">
        <f t="shared" si="4"/>
        <v>6397.897614</v>
      </c>
      <c r="Q20" s="16">
        <f t="shared" si="2"/>
        <v>11364.172385999998</v>
      </c>
      <c r="S20" s="16">
        <f t="shared" si="3"/>
        <v>35524.14</v>
      </c>
    </row>
    <row r="21" spans="1:19" ht="11.25">
      <c r="A21" s="4" t="s">
        <v>16</v>
      </c>
      <c r="C21" s="3" t="s">
        <v>146</v>
      </c>
      <c r="E21" s="6">
        <v>24812.3</v>
      </c>
      <c r="G21" s="19">
        <v>0.5</v>
      </c>
      <c r="I21" s="20">
        <f t="shared" si="0"/>
        <v>12406.15</v>
      </c>
      <c r="K21" s="5">
        <f t="shared" si="1"/>
        <v>12406.15</v>
      </c>
      <c r="M21" s="14">
        <v>0.2439</v>
      </c>
      <c r="O21" s="5">
        <f t="shared" si="4"/>
        <v>3025.859985</v>
      </c>
      <c r="Q21" s="16">
        <f t="shared" si="2"/>
        <v>9380.290014999999</v>
      </c>
      <c r="S21" s="16">
        <f t="shared" si="3"/>
        <v>24812.3</v>
      </c>
    </row>
    <row r="22" spans="1:19" ht="11.25">
      <c r="A22" s="4" t="s">
        <v>17</v>
      </c>
      <c r="C22" s="3" t="s">
        <v>147</v>
      </c>
      <c r="E22" s="6">
        <v>27293.9</v>
      </c>
      <c r="G22" s="19">
        <v>0.5</v>
      </c>
      <c r="I22" s="20">
        <f t="shared" si="0"/>
        <v>13646.95</v>
      </c>
      <c r="K22" s="5">
        <f t="shared" si="1"/>
        <v>13646.95</v>
      </c>
      <c r="M22" s="14">
        <v>0.3156</v>
      </c>
      <c r="O22" s="5">
        <f t="shared" si="4"/>
        <v>4306.97742</v>
      </c>
      <c r="Q22" s="16">
        <f t="shared" si="2"/>
        <v>9339.972580000001</v>
      </c>
      <c r="S22" s="16">
        <f t="shared" si="3"/>
        <v>27293.9</v>
      </c>
    </row>
    <row r="23" spans="1:19" ht="11.25">
      <c r="A23" s="4" t="s">
        <v>18</v>
      </c>
      <c r="C23" s="3" t="s">
        <v>148</v>
      </c>
      <c r="E23" s="6">
        <v>10807.53</v>
      </c>
      <c r="G23" s="19">
        <v>0.5</v>
      </c>
      <c r="I23" s="20">
        <f t="shared" si="0"/>
        <v>5403.765</v>
      </c>
      <c r="K23" s="5">
        <f t="shared" si="1"/>
        <v>5403.765</v>
      </c>
      <c r="M23" s="14">
        <v>0.2023</v>
      </c>
      <c r="O23" s="5">
        <f t="shared" si="4"/>
        <v>1093.1816595</v>
      </c>
      <c r="Q23" s="16">
        <f t="shared" si="2"/>
        <v>4310.5833405</v>
      </c>
      <c r="S23" s="16">
        <f t="shared" si="3"/>
        <v>10807.53</v>
      </c>
    </row>
    <row r="24" spans="1:19" ht="11.25">
      <c r="A24" s="4" t="s">
        <v>19</v>
      </c>
      <c r="C24" s="3" t="s">
        <v>149</v>
      </c>
      <c r="E24" s="6">
        <v>42460.44</v>
      </c>
      <c r="G24" s="19">
        <v>0.5</v>
      </c>
      <c r="I24" s="20">
        <f t="shared" si="0"/>
        <v>21230.22</v>
      </c>
      <c r="K24" s="5">
        <f t="shared" si="1"/>
        <v>21230.22</v>
      </c>
      <c r="M24" s="14">
        <v>0.3107</v>
      </c>
      <c r="O24" s="5">
        <f t="shared" si="4"/>
        <v>6596.229354</v>
      </c>
      <c r="Q24" s="16">
        <f t="shared" si="2"/>
        <v>14633.990646000002</v>
      </c>
      <c r="S24" s="16">
        <f t="shared" si="3"/>
        <v>42460.44</v>
      </c>
    </row>
    <row r="25" spans="1:19" ht="11.25">
      <c r="A25" s="4" t="s">
        <v>20</v>
      </c>
      <c r="C25" s="3" t="s">
        <v>150</v>
      </c>
      <c r="E25" s="6">
        <v>17204.06</v>
      </c>
      <c r="G25" s="19">
        <v>0.5</v>
      </c>
      <c r="I25" s="20">
        <f t="shared" si="0"/>
        <v>8602.03</v>
      </c>
      <c r="K25" s="5">
        <f t="shared" si="1"/>
        <v>8602.03</v>
      </c>
      <c r="M25" s="14">
        <v>0.3308</v>
      </c>
      <c r="O25" s="5">
        <f t="shared" si="4"/>
        <v>2845.551524</v>
      </c>
      <c r="Q25" s="16">
        <f t="shared" si="2"/>
        <v>5756.478476</v>
      </c>
      <c r="S25" s="16">
        <f t="shared" si="3"/>
        <v>17204.06</v>
      </c>
    </row>
    <row r="26" spans="1:19" ht="11.25">
      <c r="A26" s="4" t="s">
        <v>21</v>
      </c>
      <c r="C26" s="3" t="s">
        <v>151</v>
      </c>
      <c r="E26" s="6">
        <v>4123.43</v>
      </c>
      <c r="G26" s="19">
        <v>0.5</v>
      </c>
      <c r="I26" s="20">
        <f t="shared" si="0"/>
        <v>2061.715</v>
      </c>
      <c r="K26" s="5">
        <f t="shared" si="1"/>
        <v>2061.715</v>
      </c>
      <c r="M26" s="14">
        <v>0.291</v>
      </c>
      <c r="O26" s="5">
        <f t="shared" si="4"/>
        <v>599.959065</v>
      </c>
      <c r="Q26" s="16">
        <f t="shared" si="2"/>
        <v>1461.7559350000001</v>
      </c>
      <c r="S26" s="16">
        <f t="shared" si="3"/>
        <v>4123.43</v>
      </c>
    </row>
    <row r="27" spans="1:19" ht="11.25">
      <c r="A27" s="4" t="s">
        <v>22</v>
      </c>
      <c r="C27" s="3" t="s">
        <v>152</v>
      </c>
      <c r="E27" s="6">
        <v>46211.34</v>
      </c>
      <c r="G27" s="19">
        <v>0.5</v>
      </c>
      <c r="I27" s="20">
        <f t="shared" si="0"/>
        <v>23105.67</v>
      </c>
      <c r="K27" s="5">
        <f t="shared" si="1"/>
        <v>23105.67</v>
      </c>
      <c r="M27" s="14">
        <v>0.3131</v>
      </c>
      <c r="O27" s="5">
        <f t="shared" si="4"/>
        <v>7234.385276999999</v>
      </c>
      <c r="Q27" s="16">
        <f t="shared" si="2"/>
        <v>15871.284722999999</v>
      </c>
      <c r="S27" s="16">
        <f t="shared" si="3"/>
        <v>46211.34</v>
      </c>
    </row>
    <row r="28" spans="1:19" ht="11.25">
      <c r="A28" s="4" t="s">
        <v>23</v>
      </c>
      <c r="C28" s="3" t="s">
        <v>153</v>
      </c>
      <c r="E28" s="6">
        <v>29509.32</v>
      </c>
      <c r="G28" s="19">
        <v>0.5</v>
      </c>
      <c r="I28" s="20">
        <f t="shared" si="0"/>
        <v>14754.66</v>
      </c>
      <c r="K28" s="5">
        <f t="shared" si="1"/>
        <v>14754.66</v>
      </c>
      <c r="M28" s="14">
        <v>0.2204</v>
      </c>
      <c r="O28" s="5">
        <f t="shared" si="4"/>
        <v>3251.927064</v>
      </c>
      <c r="Q28" s="16">
        <f t="shared" si="2"/>
        <v>11502.732936</v>
      </c>
      <c r="S28" s="16">
        <f t="shared" si="3"/>
        <v>29509.32</v>
      </c>
    </row>
    <row r="29" spans="1:19" ht="11.25">
      <c r="A29" s="4" t="s">
        <v>24</v>
      </c>
      <c r="C29" s="3" t="s">
        <v>154</v>
      </c>
      <c r="E29" s="6">
        <v>172298.43</v>
      </c>
      <c r="G29" s="19">
        <v>0.5</v>
      </c>
      <c r="I29" s="20">
        <f t="shared" si="0"/>
        <v>86149.215</v>
      </c>
      <c r="K29" s="5">
        <f t="shared" si="1"/>
        <v>86149.215</v>
      </c>
      <c r="M29" s="14">
        <v>0.3853</v>
      </c>
      <c r="O29" s="5">
        <f t="shared" si="4"/>
        <v>33193.2925395</v>
      </c>
      <c r="Q29" s="16">
        <f t="shared" si="2"/>
        <v>52955.9224605</v>
      </c>
      <c r="S29" s="16">
        <f t="shared" si="3"/>
        <v>172298.43</v>
      </c>
    </row>
    <row r="30" spans="1:19" ht="11.25">
      <c r="A30" s="4" t="s">
        <v>25</v>
      </c>
      <c r="C30" s="3" t="s">
        <v>155</v>
      </c>
      <c r="E30" s="6">
        <v>14462.63</v>
      </c>
      <c r="G30" s="19">
        <v>0.5</v>
      </c>
      <c r="I30" s="20">
        <f t="shared" si="0"/>
        <v>7231.315</v>
      </c>
      <c r="K30" s="5">
        <f t="shared" si="1"/>
        <v>7231.315</v>
      </c>
      <c r="M30" s="14">
        <v>0.4797</v>
      </c>
      <c r="O30" s="5">
        <f t="shared" si="4"/>
        <v>3468.8618054999997</v>
      </c>
      <c r="Q30" s="16">
        <f t="shared" si="2"/>
        <v>3762.4531945</v>
      </c>
      <c r="S30" s="16">
        <f t="shared" si="3"/>
        <v>14462.63</v>
      </c>
    </row>
    <row r="31" spans="1:19" ht="11.25">
      <c r="A31" s="4" t="s">
        <v>26</v>
      </c>
      <c r="C31" s="3" t="s">
        <v>156</v>
      </c>
      <c r="E31" s="6">
        <v>-6234</v>
      </c>
      <c r="G31" s="19">
        <v>0.5</v>
      </c>
      <c r="I31" s="20">
        <f t="shared" si="0"/>
        <v>-3117</v>
      </c>
      <c r="K31" s="5">
        <f t="shared" si="1"/>
        <v>-3117</v>
      </c>
      <c r="M31" s="14">
        <v>0.2901</v>
      </c>
      <c r="O31" s="5">
        <f t="shared" si="4"/>
        <v>-904.2417</v>
      </c>
      <c r="Q31" s="16">
        <f t="shared" si="2"/>
        <v>-2212.7583</v>
      </c>
      <c r="S31" s="16">
        <f t="shared" si="3"/>
        <v>-6234</v>
      </c>
    </row>
    <row r="32" spans="1:19" ht="11.25">
      <c r="A32" s="4" t="s">
        <v>27</v>
      </c>
      <c r="C32" s="3" t="s">
        <v>157</v>
      </c>
      <c r="E32" s="6">
        <v>152009.21</v>
      </c>
      <c r="G32" s="19">
        <v>0.5</v>
      </c>
      <c r="I32" s="20">
        <f t="shared" si="0"/>
        <v>76004.605</v>
      </c>
      <c r="K32" s="5">
        <f t="shared" si="1"/>
        <v>76004.605</v>
      </c>
      <c r="M32" s="14">
        <v>0.3767</v>
      </c>
      <c r="O32" s="5">
        <f t="shared" si="4"/>
        <v>28630.934703499996</v>
      </c>
      <c r="Q32" s="16">
        <f t="shared" si="2"/>
        <v>47373.6702965</v>
      </c>
      <c r="S32" s="16">
        <f t="shared" si="3"/>
        <v>152009.21</v>
      </c>
    </row>
    <row r="33" spans="1:19" ht="11.25">
      <c r="A33" s="4" t="s">
        <v>28</v>
      </c>
      <c r="C33" s="3" t="s">
        <v>158</v>
      </c>
      <c r="E33" s="6">
        <v>-2391.96</v>
      </c>
      <c r="G33" s="19">
        <v>0.5</v>
      </c>
      <c r="I33" s="20">
        <f t="shared" si="0"/>
        <v>-1195.98</v>
      </c>
      <c r="K33" s="5">
        <f t="shared" si="1"/>
        <v>-1195.98</v>
      </c>
      <c r="M33" s="14">
        <v>0.304</v>
      </c>
      <c r="O33" s="5">
        <f t="shared" si="4"/>
        <v>-363.57792</v>
      </c>
      <c r="Q33" s="16">
        <f t="shared" si="2"/>
        <v>-832.4020800000001</v>
      </c>
      <c r="S33" s="16">
        <f t="shared" si="3"/>
        <v>-2391.96</v>
      </c>
    </row>
    <row r="34" spans="1:19" ht="11.25">
      <c r="A34" s="4" t="s">
        <v>29</v>
      </c>
      <c r="C34" s="3" t="s">
        <v>159</v>
      </c>
      <c r="E34" s="6">
        <v>39032.74</v>
      </c>
      <c r="G34" s="19">
        <v>0.5</v>
      </c>
      <c r="I34" s="20">
        <f t="shared" si="0"/>
        <v>19516.37</v>
      </c>
      <c r="K34" s="5">
        <f t="shared" si="1"/>
        <v>19516.37</v>
      </c>
      <c r="M34" s="14">
        <v>0.3042</v>
      </c>
      <c r="O34" s="5">
        <f t="shared" si="4"/>
        <v>5936.8797540000005</v>
      </c>
      <c r="Q34" s="16">
        <f t="shared" si="2"/>
        <v>13579.490245999998</v>
      </c>
      <c r="S34" s="16">
        <f t="shared" si="3"/>
        <v>39032.74</v>
      </c>
    </row>
    <row r="35" spans="1:19" ht="11.25">
      <c r="A35" s="4" t="s">
        <v>30</v>
      </c>
      <c r="C35" s="3" t="s">
        <v>160</v>
      </c>
      <c r="E35" s="6">
        <v>92436.18</v>
      </c>
      <c r="G35" s="19">
        <v>0.5</v>
      </c>
      <c r="I35" s="20">
        <f t="shared" si="0"/>
        <v>46218.09</v>
      </c>
      <c r="K35" s="5">
        <f t="shared" si="1"/>
        <v>46218.09</v>
      </c>
      <c r="M35" s="14">
        <v>0.3358</v>
      </c>
      <c r="O35" s="5">
        <f t="shared" si="4"/>
        <v>15520.034621999997</v>
      </c>
      <c r="Q35" s="16">
        <f t="shared" si="2"/>
        <v>30698.055377999997</v>
      </c>
      <c r="S35" s="16">
        <f t="shared" si="3"/>
        <v>92436.18</v>
      </c>
    </row>
    <row r="36" spans="1:19" ht="11.25">
      <c r="A36" s="4" t="s">
        <v>31</v>
      </c>
      <c r="C36" s="3" t="s">
        <v>161</v>
      </c>
      <c r="E36" s="6">
        <v>31583.77</v>
      </c>
      <c r="G36" s="19">
        <v>0.5</v>
      </c>
      <c r="I36" s="20">
        <f t="shared" si="0"/>
        <v>15791.885</v>
      </c>
      <c r="K36" s="5">
        <f t="shared" si="1"/>
        <v>15791.885</v>
      </c>
      <c r="M36" s="14">
        <v>0.3853</v>
      </c>
      <c r="O36" s="5">
        <f t="shared" si="4"/>
        <v>6084.6132904999995</v>
      </c>
      <c r="Q36" s="16">
        <f t="shared" si="2"/>
        <v>9707.2717095</v>
      </c>
      <c r="S36" s="16">
        <f t="shared" si="3"/>
        <v>31583.77</v>
      </c>
    </row>
    <row r="37" spans="1:19" ht="11.25">
      <c r="A37" s="4" t="s">
        <v>32</v>
      </c>
      <c r="C37" s="3" t="s">
        <v>162</v>
      </c>
      <c r="E37" s="6">
        <v>347754.89</v>
      </c>
      <c r="G37" s="19">
        <v>0.5</v>
      </c>
      <c r="I37" s="20">
        <f t="shared" si="0"/>
        <v>173877.445</v>
      </c>
      <c r="K37" s="5">
        <f t="shared" si="1"/>
        <v>173877.445</v>
      </c>
      <c r="M37" s="14">
        <v>0.4611</v>
      </c>
      <c r="O37" s="5">
        <f t="shared" si="4"/>
        <v>80174.8898895</v>
      </c>
      <c r="Q37" s="16">
        <f t="shared" si="2"/>
        <v>93702.5551105</v>
      </c>
      <c r="S37" s="16">
        <f t="shared" si="3"/>
        <v>347754.89</v>
      </c>
    </row>
    <row r="38" spans="1:19" ht="11.25">
      <c r="A38" s="4" t="s">
        <v>33</v>
      </c>
      <c r="C38" s="3" t="s">
        <v>163</v>
      </c>
      <c r="E38" s="6">
        <v>6779.7</v>
      </c>
      <c r="G38" s="19">
        <v>0.5</v>
      </c>
      <c r="I38" s="20">
        <f t="shared" si="0"/>
        <v>3389.85</v>
      </c>
      <c r="K38" s="5">
        <f t="shared" si="1"/>
        <v>3389.85</v>
      </c>
      <c r="M38" s="14">
        <v>0.4584</v>
      </c>
      <c r="O38" s="5">
        <f t="shared" si="4"/>
        <v>1553.9072399999998</v>
      </c>
      <c r="Q38" s="16">
        <f t="shared" si="2"/>
        <v>1835.9427600000001</v>
      </c>
      <c r="S38" s="16">
        <f t="shared" si="3"/>
        <v>6779.7</v>
      </c>
    </row>
    <row r="39" spans="1:19" ht="11.25">
      <c r="A39" s="4" t="s">
        <v>34</v>
      </c>
      <c r="C39" s="3" t="s">
        <v>164</v>
      </c>
      <c r="E39" s="6">
        <v>28846.74</v>
      </c>
      <c r="G39" s="19">
        <v>0.5</v>
      </c>
      <c r="I39" s="20">
        <f t="shared" si="0"/>
        <v>14423.37</v>
      </c>
      <c r="K39" s="5">
        <f t="shared" si="1"/>
        <v>14423.37</v>
      </c>
      <c r="M39" s="14">
        <v>0.2324</v>
      </c>
      <c r="O39" s="5">
        <f t="shared" si="4"/>
        <v>3351.991188</v>
      </c>
      <c r="Q39" s="16">
        <f t="shared" si="2"/>
        <v>11071.378812</v>
      </c>
      <c r="S39" s="16">
        <f t="shared" si="3"/>
        <v>28846.740000000005</v>
      </c>
    </row>
    <row r="40" spans="1:19" ht="11.25">
      <c r="A40" s="4" t="s">
        <v>35</v>
      </c>
      <c r="C40" s="3" t="s">
        <v>165</v>
      </c>
      <c r="E40" s="6">
        <v>70632.25</v>
      </c>
      <c r="G40" s="19">
        <v>0.5</v>
      </c>
      <c r="I40" s="20">
        <f t="shared" si="0"/>
        <v>35316.125</v>
      </c>
      <c r="K40" s="5">
        <f t="shared" si="1"/>
        <v>35316.125</v>
      </c>
      <c r="M40" s="14">
        <v>0.3811</v>
      </c>
      <c r="O40" s="5">
        <f t="shared" si="4"/>
        <v>13458.975237499999</v>
      </c>
      <c r="Q40" s="16">
        <f t="shared" si="2"/>
        <v>21857.1497625</v>
      </c>
      <c r="S40" s="16">
        <f t="shared" si="3"/>
        <v>70632.25</v>
      </c>
    </row>
    <row r="41" spans="1:19" ht="11.25">
      <c r="A41" s="4" t="s">
        <v>36</v>
      </c>
      <c r="C41" s="3" t="s">
        <v>166</v>
      </c>
      <c r="E41" s="6">
        <v>94786.21</v>
      </c>
      <c r="G41" s="19">
        <v>0.5</v>
      </c>
      <c r="I41" s="20">
        <f t="shared" si="0"/>
        <v>47393.105</v>
      </c>
      <c r="K41" s="5">
        <f t="shared" si="1"/>
        <v>47393.105</v>
      </c>
      <c r="M41" s="14">
        <v>0.283</v>
      </c>
      <c r="O41" s="5">
        <f t="shared" si="4"/>
        <v>13412.248715</v>
      </c>
      <c r="Q41" s="16">
        <f t="shared" si="2"/>
        <v>33980.856285</v>
      </c>
      <c r="S41" s="16">
        <f t="shared" si="3"/>
        <v>94786.21</v>
      </c>
    </row>
    <row r="42" spans="1:19" ht="11.25">
      <c r="A42" s="4" t="s">
        <v>37</v>
      </c>
      <c r="C42" s="3" t="s">
        <v>167</v>
      </c>
      <c r="E42" s="6">
        <v>15708.7</v>
      </c>
      <c r="G42" s="19">
        <v>0.5</v>
      </c>
      <c r="I42" s="20">
        <f t="shared" si="0"/>
        <v>7854.35</v>
      </c>
      <c r="K42" s="5">
        <f t="shared" si="1"/>
        <v>7854.35</v>
      </c>
      <c r="M42" s="14">
        <v>0.4348</v>
      </c>
      <c r="O42" s="5">
        <f t="shared" si="4"/>
        <v>3415.0713800000003</v>
      </c>
      <c r="Q42" s="16">
        <f t="shared" si="2"/>
        <v>4439.27862</v>
      </c>
      <c r="S42" s="16">
        <f t="shared" si="3"/>
        <v>15708.7</v>
      </c>
    </row>
    <row r="43" spans="1:19" ht="11.25">
      <c r="A43" s="4" t="s">
        <v>38</v>
      </c>
      <c r="C43" s="3" t="s">
        <v>168</v>
      </c>
      <c r="E43" s="6">
        <v>12150.78</v>
      </c>
      <c r="G43" s="19">
        <v>0.5</v>
      </c>
      <c r="I43" s="20">
        <f t="shared" si="0"/>
        <v>6075.39</v>
      </c>
      <c r="K43" s="5">
        <f t="shared" si="1"/>
        <v>6075.39</v>
      </c>
      <c r="M43" s="14">
        <v>0.2898</v>
      </c>
      <c r="O43" s="5">
        <f t="shared" si="4"/>
        <v>1760.648022</v>
      </c>
      <c r="Q43" s="16">
        <f t="shared" si="2"/>
        <v>4314.741978</v>
      </c>
      <c r="S43" s="16">
        <f t="shared" si="3"/>
        <v>12150.78</v>
      </c>
    </row>
    <row r="44" spans="1:19" ht="11.25">
      <c r="A44" s="4" t="s">
        <v>39</v>
      </c>
      <c r="C44" s="3" t="s">
        <v>169</v>
      </c>
      <c r="E44" s="6">
        <v>25150.84</v>
      </c>
      <c r="G44" s="19">
        <v>0.5</v>
      </c>
      <c r="I44" s="20">
        <f t="shared" si="0"/>
        <v>12575.42</v>
      </c>
      <c r="K44" s="5">
        <f t="shared" si="1"/>
        <v>12575.42</v>
      </c>
      <c r="M44" s="14">
        <v>0.3687</v>
      </c>
      <c r="O44" s="5">
        <f t="shared" si="4"/>
        <v>4636.5573540000005</v>
      </c>
      <c r="Q44" s="16">
        <f t="shared" si="2"/>
        <v>7938.862646</v>
      </c>
      <c r="S44" s="16">
        <f t="shared" si="3"/>
        <v>25150.840000000004</v>
      </c>
    </row>
    <row r="45" spans="1:19" ht="11.25">
      <c r="A45" s="4" t="s">
        <v>40</v>
      </c>
      <c r="C45" s="3" t="s">
        <v>170</v>
      </c>
      <c r="E45" s="6">
        <v>14621.56</v>
      </c>
      <c r="G45" s="19">
        <v>0.5</v>
      </c>
      <c r="I45" s="20">
        <f t="shared" si="0"/>
        <v>7310.78</v>
      </c>
      <c r="K45" s="5">
        <f t="shared" si="1"/>
        <v>7310.78</v>
      </c>
      <c r="M45" s="14">
        <v>0.4871</v>
      </c>
      <c r="O45" s="5">
        <f t="shared" si="4"/>
        <v>3561.0809379999996</v>
      </c>
      <c r="Q45" s="16">
        <f t="shared" si="2"/>
        <v>3749.699062</v>
      </c>
      <c r="S45" s="16">
        <f t="shared" si="3"/>
        <v>14621.56</v>
      </c>
    </row>
    <row r="46" spans="1:19" ht="11.25">
      <c r="A46" s="4" t="s">
        <v>41</v>
      </c>
      <c r="C46" s="3" t="s">
        <v>171</v>
      </c>
      <c r="E46" s="6">
        <v>18673.5</v>
      </c>
      <c r="G46" s="19">
        <v>0.5</v>
      </c>
      <c r="I46" s="20">
        <f t="shared" si="0"/>
        <v>9336.75</v>
      </c>
      <c r="K46" s="5">
        <f t="shared" si="1"/>
        <v>9336.75</v>
      </c>
      <c r="M46" s="14">
        <v>0.2109</v>
      </c>
      <c r="O46" s="5">
        <f t="shared" si="4"/>
        <v>1969.1205750000001</v>
      </c>
      <c r="Q46" s="16">
        <f t="shared" si="2"/>
        <v>7367.629425</v>
      </c>
      <c r="S46" s="16">
        <f t="shared" si="3"/>
        <v>18673.5</v>
      </c>
    </row>
    <row r="47" spans="1:19" ht="11.25">
      <c r="A47" s="4" t="s">
        <v>42</v>
      </c>
      <c r="C47" s="3" t="s">
        <v>172</v>
      </c>
      <c r="E47" s="6">
        <v>43197.83</v>
      </c>
      <c r="G47" s="19">
        <v>0.5</v>
      </c>
      <c r="I47" s="20">
        <f t="shared" si="0"/>
        <v>21598.915</v>
      </c>
      <c r="K47" s="5">
        <f t="shared" si="1"/>
        <v>21598.915</v>
      </c>
      <c r="M47" s="14">
        <v>0.3471</v>
      </c>
      <c r="O47" s="5">
        <f t="shared" si="4"/>
        <v>7496.983396500001</v>
      </c>
      <c r="Q47" s="16">
        <f t="shared" si="2"/>
        <v>14101.931603500001</v>
      </c>
      <c r="S47" s="16">
        <f t="shared" si="3"/>
        <v>43197.83</v>
      </c>
    </row>
    <row r="48" spans="1:19" ht="11.25">
      <c r="A48" s="4" t="s">
        <v>43</v>
      </c>
      <c r="C48" s="3" t="s">
        <v>173</v>
      </c>
      <c r="E48" s="6">
        <v>29653.06</v>
      </c>
      <c r="G48" s="19">
        <v>0.5</v>
      </c>
      <c r="I48" s="20">
        <f t="shared" si="0"/>
        <v>14826.53</v>
      </c>
      <c r="K48" s="5">
        <f t="shared" si="1"/>
        <v>14826.53</v>
      </c>
      <c r="M48" s="14">
        <v>0.2266</v>
      </c>
      <c r="O48" s="5">
        <f t="shared" si="4"/>
        <v>3359.691698</v>
      </c>
      <c r="Q48" s="16">
        <f t="shared" si="2"/>
        <v>11466.838302</v>
      </c>
      <c r="S48" s="16">
        <f t="shared" si="3"/>
        <v>29653.06</v>
      </c>
    </row>
    <row r="49" spans="1:19" ht="11.25">
      <c r="A49" s="4" t="s">
        <v>44</v>
      </c>
      <c r="C49" s="3" t="s">
        <v>174</v>
      </c>
      <c r="E49" s="6">
        <v>62889.61</v>
      </c>
      <c r="G49" s="19">
        <v>0.5</v>
      </c>
      <c r="I49" s="20">
        <f t="shared" si="0"/>
        <v>31444.805</v>
      </c>
      <c r="K49" s="5">
        <f t="shared" si="1"/>
        <v>31444.805</v>
      </c>
      <c r="M49" s="14">
        <v>0.2335</v>
      </c>
      <c r="O49" s="5">
        <f t="shared" si="4"/>
        <v>7342.361967500001</v>
      </c>
      <c r="Q49" s="16">
        <f t="shared" si="2"/>
        <v>24102.4430325</v>
      </c>
      <c r="S49" s="16">
        <f t="shared" si="3"/>
        <v>62889.61</v>
      </c>
    </row>
    <row r="50" spans="1:19" ht="11.25">
      <c r="A50" s="4" t="s">
        <v>45</v>
      </c>
      <c r="C50" s="3" t="s">
        <v>175</v>
      </c>
      <c r="E50" s="6">
        <v>88006.83</v>
      </c>
      <c r="G50" s="19">
        <v>0.5</v>
      </c>
      <c r="I50" s="20">
        <f t="shared" si="0"/>
        <v>44003.415</v>
      </c>
      <c r="K50" s="5">
        <f t="shared" si="1"/>
        <v>44003.415</v>
      </c>
      <c r="M50" s="14">
        <v>0.4444</v>
      </c>
      <c r="O50" s="5">
        <f t="shared" si="4"/>
        <v>19555.117626000003</v>
      </c>
      <c r="Q50" s="16">
        <f t="shared" si="2"/>
        <v>24448.297373999998</v>
      </c>
      <c r="S50" s="16">
        <f t="shared" si="3"/>
        <v>88006.83</v>
      </c>
    </row>
    <row r="51" spans="1:19" ht="11.25">
      <c r="A51" s="4" t="s">
        <v>46</v>
      </c>
      <c r="C51" s="3" t="s">
        <v>176</v>
      </c>
      <c r="E51" s="6">
        <v>146204.97</v>
      </c>
      <c r="G51" s="19">
        <v>0.5</v>
      </c>
      <c r="I51" s="20">
        <f t="shared" si="0"/>
        <v>73102.485</v>
      </c>
      <c r="K51" s="5">
        <f t="shared" si="1"/>
        <v>73102.485</v>
      </c>
      <c r="M51" s="14">
        <v>0.3755</v>
      </c>
      <c r="O51" s="5">
        <f t="shared" si="4"/>
        <v>27449.9831175</v>
      </c>
      <c r="Q51" s="16">
        <f t="shared" si="2"/>
        <v>45652.5018825</v>
      </c>
      <c r="S51" s="16">
        <f t="shared" si="3"/>
        <v>146204.97</v>
      </c>
    </row>
    <row r="52" spans="1:19" ht="11.25">
      <c r="A52" s="4" t="s">
        <v>47</v>
      </c>
      <c r="C52" s="3" t="s">
        <v>177</v>
      </c>
      <c r="E52" s="6">
        <v>9983.03</v>
      </c>
      <c r="G52" s="19">
        <v>0.5</v>
      </c>
      <c r="I52" s="20">
        <f t="shared" si="0"/>
        <v>4991.515</v>
      </c>
      <c r="K52" s="5">
        <f t="shared" si="1"/>
        <v>4991.515</v>
      </c>
      <c r="M52" s="14">
        <v>0.2786</v>
      </c>
      <c r="O52" s="5">
        <f t="shared" si="4"/>
        <v>1390.636079</v>
      </c>
      <c r="Q52" s="16">
        <f t="shared" si="2"/>
        <v>3600.8789210000004</v>
      </c>
      <c r="S52" s="16">
        <f t="shared" si="3"/>
        <v>9983.03</v>
      </c>
    </row>
    <row r="53" spans="1:19" ht="11.25">
      <c r="A53" s="4" t="s">
        <v>48</v>
      </c>
      <c r="C53" s="3" t="s">
        <v>178</v>
      </c>
      <c r="E53" s="6"/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18406.08</v>
      </c>
      <c r="G54" s="19">
        <v>0.5</v>
      </c>
      <c r="I54" s="20">
        <f t="shared" si="0"/>
        <v>9203.04</v>
      </c>
      <c r="K54" s="5">
        <f t="shared" si="1"/>
        <v>9203.04</v>
      </c>
      <c r="M54" s="14">
        <v>0.3613</v>
      </c>
      <c r="O54" s="5">
        <f t="shared" si="4"/>
        <v>3325.0583520000005</v>
      </c>
      <c r="Q54" s="16">
        <f t="shared" si="2"/>
        <v>5877.981648000001</v>
      </c>
      <c r="S54" s="16">
        <f t="shared" si="3"/>
        <v>18406.08</v>
      </c>
    </row>
    <row r="55" spans="1:19" ht="11.25">
      <c r="A55" s="4" t="s">
        <v>50</v>
      </c>
      <c r="C55" s="3" t="s">
        <v>180</v>
      </c>
      <c r="E55" s="6">
        <v>11931.18</v>
      </c>
      <c r="G55" s="19">
        <v>0.5</v>
      </c>
      <c r="I55" s="20">
        <f t="shared" si="0"/>
        <v>5965.59</v>
      </c>
      <c r="K55" s="5">
        <f t="shared" si="1"/>
        <v>5965.59</v>
      </c>
      <c r="M55" s="14">
        <v>0.4483</v>
      </c>
      <c r="O55" s="5">
        <f t="shared" si="4"/>
        <v>2674.373997</v>
      </c>
      <c r="Q55" s="16">
        <f t="shared" si="2"/>
        <v>3291.216003</v>
      </c>
      <c r="S55" s="16">
        <f t="shared" si="3"/>
        <v>11931.18</v>
      </c>
    </row>
    <row r="56" spans="1:19" ht="11.25">
      <c r="A56" s="4" t="s">
        <v>51</v>
      </c>
      <c r="C56" s="3" t="s">
        <v>181</v>
      </c>
      <c r="E56" s="6">
        <v>17762.07</v>
      </c>
      <c r="G56" s="19">
        <v>0.5</v>
      </c>
      <c r="I56" s="20">
        <f t="shared" si="0"/>
        <v>8881.035</v>
      </c>
      <c r="K56" s="5">
        <f t="shared" si="1"/>
        <v>8881.035</v>
      </c>
      <c r="M56" s="14">
        <v>0.3144</v>
      </c>
      <c r="O56" s="5">
        <f t="shared" si="4"/>
        <v>2792.197404</v>
      </c>
      <c r="Q56" s="16">
        <f t="shared" si="2"/>
        <v>6088.837595999999</v>
      </c>
      <c r="S56" s="16">
        <f t="shared" si="3"/>
        <v>17762.07</v>
      </c>
    </row>
    <row r="57" spans="1:19" ht="11.25">
      <c r="A57" s="4" t="s">
        <v>52</v>
      </c>
      <c r="C57" s="3" t="s">
        <v>182</v>
      </c>
      <c r="E57" s="6">
        <v>16739.46</v>
      </c>
      <c r="G57" s="19">
        <v>0.5</v>
      </c>
      <c r="I57" s="20">
        <f t="shared" si="0"/>
        <v>8369.73</v>
      </c>
      <c r="K57" s="5">
        <f t="shared" si="1"/>
        <v>8369.73</v>
      </c>
      <c r="M57" s="14">
        <v>0.3627</v>
      </c>
      <c r="O57" s="5">
        <f t="shared" si="4"/>
        <v>3035.701071</v>
      </c>
      <c r="Q57" s="16">
        <f t="shared" si="2"/>
        <v>5334.028929</v>
      </c>
      <c r="S57" s="16">
        <f t="shared" si="3"/>
        <v>16739.46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28630.24</v>
      </c>
      <c r="G59" s="19">
        <v>0.5</v>
      </c>
      <c r="I59" s="20">
        <f t="shared" si="0"/>
        <v>14315.12</v>
      </c>
      <c r="K59" s="5">
        <f t="shared" si="1"/>
        <v>14315.12</v>
      </c>
      <c r="M59" s="14">
        <v>0.4391</v>
      </c>
      <c r="O59" s="5">
        <f t="shared" si="4"/>
        <v>6285.769192000001</v>
      </c>
      <c r="Q59" s="16">
        <f t="shared" si="2"/>
        <v>8029.350808</v>
      </c>
      <c r="S59" s="16">
        <f t="shared" si="3"/>
        <v>28630.24</v>
      </c>
    </row>
    <row r="60" spans="1:19" ht="11.25">
      <c r="A60" s="4" t="s">
        <v>55</v>
      </c>
      <c r="C60" s="3" t="s">
        <v>185</v>
      </c>
      <c r="E60" s="6">
        <v>47602.62</v>
      </c>
      <c r="G60" s="19">
        <v>0.5</v>
      </c>
      <c r="I60" s="20">
        <f t="shared" si="0"/>
        <v>23801.31</v>
      </c>
      <c r="K60" s="5">
        <f t="shared" si="1"/>
        <v>23801.31</v>
      </c>
      <c r="M60" s="14">
        <v>0.2245</v>
      </c>
      <c r="O60" s="5">
        <f t="shared" si="4"/>
        <v>5343.394095000001</v>
      </c>
      <c r="Q60" s="16">
        <f t="shared" si="2"/>
        <v>18457.915905</v>
      </c>
      <c r="S60" s="16">
        <f t="shared" si="3"/>
        <v>47602.62</v>
      </c>
    </row>
    <row r="61" spans="1:19" ht="11.25">
      <c r="A61" s="4" t="s">
        <v>56</v>
      </c>
      <c r="C61" s="3" t="s">
        <v>186</v>
      </c>
      <c r="E61" s="6">
        <v>186331.35</v>
      </c>
      <c r="G61" s="19">
        <v>0.5</v>
      </c>
      <c r="I61" s="20">
        <f t="shared" si="0"/>
        <v>93165.675</v>
      </c>
      <c r="K61" s="5">
        <f t="shared" si="1"/>
        <v>93165.675</v>
      </c>
      <c r="M61" s="17">
        <v>0.4764</v>
      </c>
      <c r="O61" s="5">
        <f t="shared" si="4"/>
        <v>44384.12757</v>
      </c>
      <c r="Q61" s="16">
        <f t="shared" si="2"/>
        <v>48781.547430000006</v>
      </c>
      <c r="S61" s="16">
        <f t="shared" si="3"/>
        <v>186331.35</v>
      </c>
    </row>
    <row r="62" spans="1:19" ht="11.25">
      <c r="A62" s="4" t="s">
        <v>57</v>
      </c>
      <c r="C62" s="3" t="s">
        <v>187</v>
      </c>
      <c r="E62" s="6">
        <v>77188.72</v>
      </c>
      <c r="G62" s="19">
        <v>0.5</v>
      </c>
      <c r="I62" s="20">
        <f t="shared" si="0"/>
        <v>38594.36</v>
      </c>
      <c r="K62" s="5">
        <f t="shared" si="1"/>
        <v>38594.36</v>
      </c>
      <c r="M62" s="14">
        <v>0.4401</v>
      </c>
      <c r="O62" s="5">
        <f t="shared" si="4"/>
        <v>16985.377836</v>
      </c>
      <c r="Q62" s="16">
        <f t="shared" si="2"/>
        <v>21608.982164</v>
      </c>
      <c r="S62" s="16">
        <f t="shared" si="3"/>
        <v>77188.72</v>
      </c>
    </row>
    <row r="63" spans="1:19" ht="11.25">
      <c r="A63" s="4" t="s">
        <v>58</v>
      </c>
      <c r="C63" s="3" t="s">
        <v>188</v>
      </c>
      <c r="E63" s="6">
        <v>72590.81</v>
      </c>
      <c r="G63" s="19">
        <v>0.5</v>
      </c>
      <c r="I63" s="20">
        <f t="shared" si="0"/>
        <v>36295.405</v>
      </c>
      <c r="K63" s="5">
        <f t="shared" si="1"/>
        <v>36295.405</v>
      </c>
      <c r="M63" s="14">
        <v>0.1698</v>
      </c>
      <c r="O63" s="5">
        <f t="shared" si="4"/>
        <v>6162.959769</v>
      </c>
      <c r="Q63" s="16">
        <f t="shared" si="2"/>
        <v>30132.445230999998</v>
      </c>
      <c r="S63" s="16">
        <f t="shared" si="3"/>
        <v>72590.81</v>
      </c>
    </row>
    <row r="64" spans="1:19" ht="11.25">
      <c r="A64" s="4" t="s">
        <v>59</v>
      </c>
      <c r="C64" s="3" t="s">
        <v>189</v>
      </c>
      <c r="E64" s="6">
        <v>34322.78</v>
      </c>
      <c r="G64" s="19">
        <v>0.5</v>
      </c>
      <c r="I64" s="20">
        <f t="shared" si="0"/>
        <v>17161.39</v>
      </c>
      <c r="K64" s="5">
        <f t="shared" si="1"/>
        <v>17161.39</v>
      </c>
      <c r="M64" s="14">
        <v>0.3355</v>
      </c>
      <c r="O64" s="5">
        <f t="shared" si="4"/>
        <v>5757.646345</v>
      </c>
      <c r="Q64" s="16">
        <f t="shared" si="2"/>
        <v>11403.743654999998</v>
      </c>
      <c r="S64" s="16">
        <f t="shared" si="3"/>
        <v>34322.78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78258.63</v>
      </c>
      <c r="G66" s="19">
        <v>0.5</v>
      </c>
      <c r="I66" s="20">
        <f t="shared" si="0"/>
        <v>39129.315</v>
      </c>
      <c r="K66" s="5">
        <f t="shared" si="1"/>
        <v>39129.315</v>
      </c>
      <c r="M66" s="14">
        <v>0.2286</v>
      </c>
      <c r="O66" s="5">
        <f t="shared" si="4"/>
        <v>8944.961409</v>
      </c>
      <c r="Q66" s="16">
        <f t="shared" si="2"/>
        <v>30184.353591000003</v>
      </c>
      <c r="S66" s="16">
        <f t="shared" si="3"/>
        <v>78258.63</v>
      </c>
    </row>
    <row r="67" spans="1:19" ht="11.25">
      <c r="A67" s="4" t="s">
        <v>62</v>
      </c>
      <c r="C67" s="3" t="s">
        <v>192</v>
      </c>
      <c r="E67" s="6">
        <v>2878.02</v>
      </c>
      <c r="G67" s="19">
        <v>0.5</v>
      </c>
      <c r="I67" s="20">
        <f t="shared" si="0"/>
        <v>1439.01</v>
      </c>
      <c r="K67" s="5">
        <f t="shared" si="1"/>
        <v>1439.01</v>
      </c>
      <c r="M67" s="14">
        <v>0.4333</v>
      </c>
      <c r="O67" s="5">
        <f t="shared" si="4"/>
        <v>623.523033</v>
      </c>
      <c r="Q67" s="16">
        <f t="shared" si="2"/>
        <v>815.4869669999999</v>
      </c>
      <c r="S67" s="16">
        <f t="shared" si="3"/>
        <v>2878.02</v>
      </c>
    </row>
    <row r="68" spans="1:19" ht="11.25">
      <c r="A68" s="4" t="s">
        <v>63</v>
      </c>
      <c r="C68" s="3" t="s">
        <v>193</v>
      </c>
      <c r="E68" s="6">
        <v>62364.61</v>
      </c>
      <c r="G68" s="19">
        <v>0.5</v>
      </c>
      <c r="I68" s="20">
        <f t="shared" si="0"/>
        <v>31182.305</v>
      </c>
      <c r="K68" s="5">
        <f t="shared" si="1"/>
        <v>31182.305</v>
      </c>
      <c r="M68" s="14">
        <v>0.2834</v>
      </c>
      <c r="O68" s="5">
        <f t="shared" si="4"/>
        <v>8837.065236999999</v>
      </c>
      <c r="Q68" s="16">
        <f t="shared" si="2"/>
        <v>22345.239763</v>
      </c>
      <c r="S68" s="16">
        <f t="shared" si="3"/>
        <v>62364.61</v>
      </c>
    </row>
    <row r="69" spans="1:19" ht="11.25">
      <c r="A69" s="4" t="s">
        <v>64</v>
      </c>
      <c r="C69" s="3" t="s">
        <v>194</v>
      </c>
      <c r="E69" s="6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17762.07</v>
      </c>
      <c r="G70" s="19">
        <v>0.5</v>
      </c>
      <c r="I70" s="20">
        <f t="shared" si="0"/>
        <v>8881.035</v>
      </c>
      <c r="K70" s="5">
        <f t="shared" si="1"/>
        <v>8881.035</v>
      </c>
      <c r="M70" s="14">
        <v>0.4329</v>
      </c>
      <c r="O70" s="5">
        <f t="shared" si="4"/>
        <v>3844.6000515</v>
      </c>
      <c r="Q70" s="16">
        <f t="shared" si="2"/>
        <v>5036.4349485</v>
      </c>
      <c r="S70" s="16">
        <f t="shared" si="3"/>
        <v>17762.07</v>
      </c>
    </row>
    <row r="71" spans="1:19" ht="11.25">
      <c r="A71" s="4" t="s">
        <v>66</v>
      </c>
      <c r="C71" s="3" t="s">
        <v>196</v>
      </c>
      <c r="E71" s="6">
        <v>23070.95</v>
      </c>
      <c r="G71" s="19">
        <v>0.5</v>
      </c>
      <c r="I71" s="20">
        <f t="shared" si="0"/>
        <v>11535.475</v>
      </c>
      <c r="K71" s="5">
        <f t="shared" si="1"/>
        <v>11535.475</v>
      </c>
      <c r="M71" s="14">
        <v>0.1971</v>
      </c>
      <c r="O71" s="5">
        <f t="shared" si="4"/>
        <v>2273.6421225</v>
      </c>
      <c r="Q71" s="16">
        <f t="shared" si="2"/>
        <v>9261.8328775</v>
      </c>
      <c r="S71" s="16">
        <f t="shared" si="3"/>
        <v>23070.95</v>
      </c>
    </row>
    <row r="72" spans="1:19" ht="11.25">
      <c r="A72" s="4" t="s">
        <v>67</v>
      </c>
      <c r="C72" s="3" t="s">
        <v>197</v>
      </c>
      <c r="E72" s="6">
        <v>9337.18</v>
      </c>
      <c r="G72" s="19">
        <v>0.5</v>
      </c>
      <c r="I72" s="20">
        <f t="shared" si="0"/>
        <v>4668.59</v>
      </c>
      <c r="K72" s="5">
        <f t="shared" si="1"/>
        <v>4668.59</v>
      </c>
      <c r="M72" s="14">
        <v>0.3304</v>
      </c>
      <c r="O72" s="5">
        <f t="shared" si="4"/>
        <v>1542.502136</v>
      </c>
      <c r="Q72" s="16">
        <f t="shared" si="2"/>
        <v>3126.087864</v>
      </c>
      <c r="S72" s="16">
        <f t="shared" si="3"/>
        <v>9337.18</v>
      </c>
    </row>
    <row r="73" spans="1:19" ht="11.25">
      <c r="A73" s="4" t="s">
        <v>68</v>
      </c>
      <c r="C73" s="3" t="s">
        <v>198</v>
      </c>
      <c r="E73" s="6">
        <v>9853.66</v>
      </c>
      <c r="G73" s="19">
        <v>0.5</v>
      </c>
      <c r="I73" s="20">
        <f t="shared" si="0"/>
        <v>4926.83</v>
      </c>
      <c r="K73" s="5">
        <f t="shared" si="1"/>
        <v>4926.83</v>
      </c>
      <c r="M73" s="14">
        <v>0.2686</v>
      </c>
      <c r="O73" s="5">
        <f t="shared" si="4"/>
        <v>1323.346538</v>
      </c>
      <c r="Q73" s="16">
        <f t="shared" si="2"/>
        <v>3603.483462</v>
      </c>
      <c r="S73" s="16">
        <f t="shared" si="3"/>
        <v>9853.66</v>
      </c>
    </row>
    <row r="74" spans="1:19" ht="11.25">
      <c r="A74" s="4" t="s">
        <v>69</v>
      </c>
      <c r="C74" s="3" t="s">
        <v>199</v>
      </c>
      <c r="E74" s="6">
        <v>3846</v>
      </c>
      <c r="G74" s="19">
        <v>0.5</v>
      </c>
      <c r="I74" s="20">
        <f aca="true" t="shared" si="5" ref="I74:I137">E74*G74</f>
        <v>1923</v>
      </c>
      <c r="K74" s="5">
        <f aca="true" t="shared" si="6" ref="K74:K135">E74-I74</f>
        <v>1923</v>
      </c>
      <c r="M74" s="14">
        <v>0.4083</v>
      </c>
      <c r="O74" s="5">
        <f t="shared" si="4"/>
        <v>785.1609</v>
      </c>
      <c r="Q74" s="16">
        <f aca="true" t="shared" si="7" ref="Q74:Q135">K74-O74</f>
        <v>1137.8391000000001</v>
      </c>
      <c r="S74" s="16">
        <f aca="true" t="shared" si="8" ref="S74:S135">I74+O74+Q74</f>
        <v>3846</v>
      </c>
    </row>
    <row r="75" spans="1:19" ht="11.25">
      <c r="A75" s="4" t="s">
        <v>70</v>
      </c>
      <c r="C75" s="3" t="s">
        <v>200</v>
      </c>
      <c r="E75" s="6">
        <v>63100.3</v>
      </c>
      <c r="G75" s="19">
        <v>0.5</v>
      </c>
      <c r="I75" s="20">
        <f t="shared" si="5"/>
        <v>31550.15</v>
      </c>
      <c r="K75" s="5">
        <f t="shared" si="6"/>
        <v>31550.15</v>
      </c>
      <c r="M75" s="14">
        <v>0.2865</v>
      </c>
      <c r="O75" s="5">
        <f aca="true" t="shared" si="9" ref="O75:O135">K75*M75</f>
        <v>9039.117975</v>
      </c>
      <c r="Q75" s="16">
        <f t="shared" si="7"/>
        <v>22511.032025</v>
      </c>
      <c r="S75" s="16">
        <f t="shared" si="8"/>
        <v>63100.3</v>
      </c>
    </row>
    <row r="76" spans="1:19" ht="11.25">
      <c r="A76" s="4" t="s">
        <v>71</v>
      </c>
      <c r="C76" s="3" t="s">
        <v>201</v>
      </c>
      <c r="E76" s="6">
        <v>25670.48</v>
      </c>
      <c r="G76" s="19">
        <v>0.5</v>
      </c>
      <c r="I76" s="20">
        <f t="shared" si="5"/>
        <v>12835.24</v>
      </c>
      <c r="K76" s="5">
        <f t="shared" si="6"/>
        <v>12835.24</v>
      </c>
      <c r="M76" s="14">
        <v>0.2539</v>
      </c>
      <c r="O76" s="5">
        <f t="shared" si="9"/>
        <v>3258.867436</v>
      </c>
      <c r="Q76" s="16">
        <f t="shared" si="7"/>
        <v>9576.372564</v>
      </c>
      <c r="S76" s="16">
        <f t="shared" si="8"/>
        <v>25670.48</v>
      </c>
    </row>
    <row r="77" spans="1:19" ht="11.25">
      <c r="A77" s="4" t="s">
        <v>72</v>
      </c>
      <c r="C77" s="3" t="s">
        <v>202</v>
      </c>
      <c r="E77" s="6">
        <v>77159.72</v>
      </c>
      <c r="G77" s="19">
        <v>0.5</v>
      </c>
      <c r="I77" s="20">
        <f t="shared" si="5"/>
        <v>38579.86</v>
      </c>
      <c r="K77" s="5">
        <f t="shared" si="6"/>
        <v>38579.86</v>
      </c>
      <c r="M77" s="14">
        <v>0.2355</v>
      </c>
      <c r="O77" s="5">
        <f t="shared" si="9"/>
        <v>9085.55703</v>
      </c>
      <c r="Q77" s="16">
        <f t="shared" si="7"/>
        <v>29494.30297</v>
      </c>
      <c r="S77" s="16">
        <f t="shared" si="8"/>
        <v>77159.72</v>
      </c>
    </row>
    <row r="78" spans="1:19" ht="11.25">
      <c r="A78" s="4" t="s">
        <v>73</v>
      </c>
      <c r="C78" s="3" t="s">
        <v>203</v>
      </c>
      <c r="E78" s="6">
        <v>55306.42</v>
      </c>
      <c r="G78" s="19">
        <v>0.5</v>
      </c>
      <c r="I78" s="20">
        <f t="shared" si="5"/>
        <v>27653.21</v>
      </c>
      <c r="K78" s="5">
        <f t="shared" si="6"/>
        <v>27653.21</v>
      </c>
      <c r="M78" s="14">
        <v>0.4342</v>
      </c>
      <c r="O78" s="5">
        <f t="shared" si="9"/>
        <v>12007.023781999998</v>
      </c>
      <c r="Q78" s="16">
        <f t="shared" si="7"/>
        <v>15646.186218</v>
      </c>
      <c r="S78" s="16">
        <f t="shared" si="8"/>
        <v>55306.42</v>
      </c>
    </row>
    <row r="79" spans="1:19" ht="11.25">
      <c r="A79" s="4" t="s">
        <v>74</v>
      </c>
      <c r="C79" s="3" t="s">
        <v>204</v>
      </c>
      <c r="E79" s="6">
        <v>38444.82</v>
      </c>
      <c r="G79" s="19">
        <v>0.5</v>
      </c>
      <c r="I79" s="20">
        <f t="shared" si="5"/>
        <v>19222.41</v>
      </c>
      <c r="K79" s="5">
        <f t="shared" si="6"/>
        <v>19222.41</v>
      </c>
      <c r="M79" s="14">
        <v>0.2232</v>
      </c>
      <c r="O79" s="5">
        <f t="shared" si="9"/>
        <v>4290.441912</v>
      </c>
      <c r="Q79" s="16">
        <f t="shared" si="7"/>
        <v>14931.968088</v>
      </c>
      <c r="S79" s="16">
        <f t="shared" si="8"/>
        <v>38444.82</v>
      </c>
    </row>
    <row r="80" spans="1:19" ht="11.25">
      <c r="A80" s="4" t="s">
        <v>75</v>
      </c>
      <c r="C80" s="3" t="s">
        <v>205</v>
      </c>
      <c r="E80" s="6">
        <v>33299.53</v>
      </c>
      <c r="G80" s="19">
        <v>0.5</v>
      </c>
      <c r="I80" s="20">
        <f t="shared" si="5"/>
        <v>16649.765</v>
      </c>
      <c r="K80" s="5">
        <f t="shared" si="6"/>
        <v>16649.765</v>
      </c>
      <c r="M80" s="14">
        <v>0.3716</v>
      </c>
      <c r="O80" s="5">
        <f t="shared" si="9"/>
        <v>6187.052674</v>
      </c>
      <c r="Q80" s="16">
        <f t="shared" si="7"/>
        <v>10462.712326</v>
      </c>
      <c r="S80" s="16">
        <f t="shared" si="8"/>
        <v>33299.53</v>
      </c>
    </row>
    <row r="81" spans="1:19" ht="11.25">
      <c r="A81" s="4" t="s">
        <v>76</v>
      </c>
      <c r="C81" s="3" t="s">
        <v>206</v>
      </c>
      <c r="E81" s="6">
        <v>205678.94</v>
      </c>
      <c r="G81" s="19">
        <v>0.5</v>
      </c>
      <c r="I81" s="20">
        <f t="shared" si="5"/>
        <v>102839.47</v>
      </c>
      <c r="K81" s="5">
        <f t="shared" si="6"/>
        <v>102839.47</v>
      </c>
      <c r="M81" s="14">
        <v>0.3414</v>
      </c>
      <c r="O81" s="5">
        <f t="shared" si="9"/>
        <v>35109.395058</v>
      </c>
      <c r="Q81" s="16">
        <f t="shared" si="7"/>
        <v>67730.074942</v>
      </c>
      <c r="S81" s="16">
        <f t="shared" si="8"/>
        <v>205678.94</v>
      </c>
    </row>
    <row r="82" spans="1:19" ht="11.25">
      <c r="A82" s="4" t="s">
        <v>77</v>
      </c>
      <c r="C82" s="3" t="s">
        <v>207</v>
      </c>
      <c r="E82" s="6">
        <v>89403.17</v>
      </c>
      <c r="G82" s="19">
        <v>0.5</v>
      </c>
      <c r="I82" s="20">
        <f t="shared" si="5"/>
        <v>44701.585</v>
      </c>
      <c r="K82" s="5">
        <f t="shared" si="6"/>
        <v>44701.585</v>
      </c>
      <c r="M82" s="14">
        <v>0.2923</v>
      </c>
      <c r="O82" s="5">
        <f t="shared" si="9"/>
        <v>13066.2732955</v>
      </c>
      <c r="Q82" s="16">
        <f t="shared" si="7"/>
        <v>31635.3117045</v>
      </c>
      <c r="S82" s="16">
        <f t="shared" si="8"/>
        <v>89403.17</v>
      </c>
    </row>
    <row r="83" spans="1:19" ht="11.25">
      <c r="A83" s="4" t="s">
        <v>78</v>
      </c>
      <c r="C83" s="3" t="s">
        <v>208</v>
      </c>
      <c r="E83" s="6">
        <v>46320.42</v>
      </c>
      <c r="G83" s="19">
        <v>0.5</v>
      </c>
      <c r="I83" s="20">
        <f t="shared" si="5"/>
        <v>23160.21</v>
      </c>
      <c r="K83" s="5">
        <f t="shared" si="6"/>
        <v>23160.21</v>
      </c>
      <c r="M83" s="14">
        <v>0.4199</v>
      </c>
      <c r="O83" s="5">
        <f t="shared" si="9"/>
        <v>9724.972179</v>
      </c>
      <c r="Q83" s="16">
        <f t="shared" si="7"/>
        <v>13435.237820999999</v>
      </c>
      <c r="S83" s="16">
        <f t="shared" si="8"/>
        <v>46320.42</v>
      </c>
    </row>
    <row r="84" spans="1:19" ht="11.25">
      <c r="A84" s="4" t="s">
        <v>79</v>
      </c>
      <c r="C84" s="3" t="s">
        <v>209</v>
      </c>
      <c r="E84" s="6">
        <v>110447.1</v>
      </c>
      <c r="G84" s="19">
        <v>0.5</v>
      </c>
      <c r="I84" s="20">
        <f t="shared" si="5"/>
        <v>55223.55</v>
      </c>
      <c r="K84" s="5">
        <f t="shared" si="6"/>
        <v>55223.55</v>
      </c>
      <c r="M84" s="14">
        <v>0.3227</v>
      </c>
      <c r="O84" s="5">
        <f t="shared" si="9"/>
        <v>17820.639585</v>
      </c>
      <c r="Q84" s="16">
        <f t="shared" si="7"/>
        <v>37402.910415000006</v>
      </c>
      <c r="S84" s="16">
        <f t="shared" si="8"/>
        <v>110447.1</v>
      </c>
    </row>
    <row r="85" spans="1:19" ht="11.25">
      <c r="A85" s="4" t="s">
        <v>80</v>
      </c>
      <c r="C85" s="3" t="s">
        <v>210</v>
      </c>
      <c r="E85" s="6">
        <v>37151.6</v>
      </c>
      <c r="G85" s="19">
        <v>0.5</v>
      </c>
      <c r="I85" s="20">
        <f t="shared" si="5"/>
        <v>18575.8</v>
      </c>
      <c r="K85" s="5">
        <f t="shared" si="6"/>
        <v>18575.8</v>
      </c>
      <c r="M85" s="14">
        <v>0.4397</v>
      </c>
      <c r="O85" s="5">
        <f t="shared" si="9"/>
        <v>8167.779259999999</v>
      </c>
      <c r="Q85" s="16">
        <f t="shared" si="7"/>
        <v>10408.02074</v>
      </c>
      <c r="S85" s="16">
        <f t="shared" si="8"/>
        <v>37151.6</v>
      </c>
    </row>
    <row r="86" spans="1:19" ht="11.25">
      <c r="A86" s="4" t="s">
        <v>81</v>
      </c>
      <c r="C86" s="3" t="s">
        <v>211</v>
      </c>
      <c r="E86" s="6">
        <v>71317.22</v>
      </c>
      <c r="G86" s="19">
        <v>0.5</v>
      </c>
      <c r="I86" s="20">
        <f t="shared" si="5"/>
        <v>35658.61</v>
      </c>
      <c r="K86" s="5">
        <f t="shared" si="6"/>
        <v>35658.61</v>
      </c>
      <c r="M86" s="14">
        <v>0.2336</v>
      </c>
      <c r="O86" s="5">
        <f t="shared" si="9"/>
        <v>8329.851296</v>
      </c>
      <c r="Q86" s="16">
        <f t="shared" si="7"/>
        <v>27328.758704</v>
      </c>
      <c r="S86" s="16">
        <f t="shared" si="8"/>
        <v>71317.22</v>
      </c>
    </row>
    <row r="87" spans="1:19" ht="11.25">
      <c r="A87" s="4" t="s">
        <v>82</v>
      </c>
      <c r="C87" s="3" t="s">
        <v>212</v>
      </c>
      <c r="E87" s="6">
        <v>87030.95</v>
      </c>
      <c r="G87" s="19">
        <v>0.5</v>
      </c>
      <c r="I87" s="20">
        <f t="shared" si="5"/>
        <v>43515.475</v>
      </c>
      <c r="K87" s="5">
        <f t="shared" si="6"/>
        <v>43515.475</v>
      </c>
      <c r="M87" s="14">
        <v>0.3445</v>
      </c>
      <c r="O87" s="5">
        <f t="shared" si="9"/>
        <v>14991.081137499998</v>
      </c>
      <c r="Q87" s="16">
        <f t="shared" si="7"/>
        <v>28524.3938625</v>
      </c>
      <c r="S87" s="16">
        <f t="shared" si="8"/>
        <v>87030.95</v>
      </c>
    </row>
    <row r="88" spans="1:19" ht="11.25">
      <c r="A88" s="4" t="s">
        <v>83</v>
      </c>
      <c r="C88" s="3" t="s">
        <v>213</v>
      </c>
      <c r="E88" s="6">
        <v>-1338.56</v>
      </c>
      <c r="G88" s="19">
        <v>0.5</v>
      </c>
      <c r="I88" s="20">
        <f t="shared" si="5"/>
        <v>-669.28</v>
      </c>
      <c r="K88" s="5">
        <f t="shared" si="6"/>
        <v>-669.28</v>
      </c>
      <c r="M88" s="14">
        <v>0.1894</v>
      </c>
      <c r="O88" s="5">
        <f t="shared" si="9"/>
        <v>-126.761632</v>
      </c>
      <c r="Q88" s="16">
        <f t="shared" si="7"/>
        <v>-542.518368</v>
      </c>
      <c r="S88" s="16">
        <f t="shared" si="8"/>
        <v>-1338.56</v>
      </c>
    </row>
    <row r="89" spans="1:19" ht="11.25">
      <c r="A89" s="4" t="s">
        <v>84</v>
      </c>
      <c r="C89" s="3" t="s">
        <v>214</v>
      </c>
      <c r="E89" s="6">
        <v>3100</v>
      </c>
      <c r="G89" s="19">
        <v>0.5</v>
      </c>
      <c r="I89" s="20">
        <f t="shared" si="5"/>
        <v>1550</v>
      </c>
      <c r="K89" s="5">
        <f t="shared" si="6"/>
        <v>1550</v>
      </c>
      <c r="M89" s="14">
        <v>0.3154</v>
      </c>
      <c r="O89" s="5">
        <f t="shared" si="9"/>
        <v>488.87</v>
      </c>
      <c r="Q89" s="16">
        <f t="shared" si="7"/>
        <v>1061.13</v>
      </c>
      <c r="S89" s="16">
        <f t="shared" si="8"/>
        <v>3100</v>
      </c>
    </row>
    <row r="90" spans="1:19" ht="11.25">
      <c r="A90" s="4" t="s">
        <v>85</v>
      </c>
      <c r="C90" s="3" t="s">
        <v>215</v>
      </c>
      <c r="E90" s="6">
        <v>60873.71</v>
      </c>
      <c r="G90" s="19">
        <v>0.5</v>
      </c>
      <c r="I90" s="20">
        <f t="shared" si="5"/>
        <v>30436.855</v>
      </c>
      <c r="K90" s="5">
        <f t="shared" si="6"/>
        <v>30436.855</v>
      </c>
      <c r="M90" s="14">
        <v>0.3517</v>
      </c>
      <c r="O90" s="5">
        <f t="shared" si="9"/>
        <v>10704.6419035</v>
      </c>
      <c r="Q90" s="16">
        <f t="shared" si="7"/>
        <v>19732.2130965</v>
      </c>
      <c r="S90" s="16">
        <f t="shared" si="8"/>
        <v>60873.70999999999</v>
      </c>
    </row>
    <row r="91" spans="1:19" ht="11.25">
      <c r="A91" s="4" t="s">
        <v>86</v>
      </c>
      <c r="C91" s="3" t="s">
        <v>216</v>
      </c>
      <c r="E91" s="6">
        <v>-678.45</v>
      </c>
      <c r="G91" s="19">
        <v>0.5</v>
      </c>
      <c r="I91" s="20">
        <f t="shared" si="5"/>
        <v>-339.225</v>
      </c>
      <c r="K91" s="5">
        <f t="shared" si="6"/>
        <v>-339.225</v>
      </c>
      <c r="M91" s="14">
        <v>0.2337</v>
      </c>
      <c r="O91" s="5">
        <f t="shared" si="9"/>
        <v>-79.2768825</v>
      </c>
      <c r="Q91" s="16">
        <f t="shared" si="7"/>
        <v>-259.9481175</v>
      </c>
      <c r="S91" s="16">
        <f t="shared" si="8"/>
        <v>-678.45</v>
      </c>
    </row>
    <row r="92" spans="1:19" ht="11.25">
      <c r="A92" s="4" t="s">
        <v>87</v>
      </c>
      <c r="C92" s="3" t="s">
        <v>217</v>
      </c>
      <c r="E92" s="6">
        <v>25031.4</v>
      </c>
      <c r="G92" s="19">
        <v>0.5</v>
      </c>
      <c r="I92" s="20">
        <f t="shared" si="5"/>
        <v>12515.7</v>
      </c>
      <c r="K92" s="5">
        <f t="shared" si="6"/>
        <v>12515.7</v>
      </c>
      <c r="M92" s="14">
        <v>0.323</v>
      </c>
      <c r="O92" s="5">
        <f t="shared" si="9"/>
        <v>4042.5711000000006</v>
      </c>
      <c r="Q92" s="16">
        <f t="shared" si="7"/>
        <v>8473.1289</v>
      </c>
      <c r="S92" s="16">
        <f t="shared" si="8"/>
        <v>25031.4</v>
      </c>
    </row>
    <row r="93" spans="1:19" ht="11.25">
      <c r="A93" s="4" t="s">
        <v>88</v>
      </c>
      <c r="C93" s="3" t="s">
        <v>218</v>
      </c>
      <c r="E93" s="6">
        <v>223629.22</v>
      </c>
      <c r="G93" s="19">
        <v>0.5</v>
      </c>
      <c r="I93" s="20">
        <f t="shared" si="5"/>
        <v>111814.61</v>
      </c>
      <c r="K93" s="5">
        <f t="shared" si="6"/>
        <v>111814.61</v>
      </c>
      <c r="M93" s="14">
        <v>0.4588</v>
      </c>
      <c r="O93" s="5">
        <f t="shared" si="9"/>
        <v>51300.543068</v>
      </c>
      <c r="Q93" s="16">
        <f t="shared" si="7"/>
        <v>60514.066932</v>
      </c>
      <c r="S93" s="16">
        <f t="shared" si="8"/>
        <v>223629.21999999997</v>
      </c>
    </row>
    <row r="94" spans="1:19" ht="11.25">
      <c r="A94" s="4" t="s">
        <v>89</v>
      </c>
      <c r="C94" s="3" t="s">
        <v>219</v>
      </c>
      <c r="E94" s="6">
        <v>87922.66</v>
      </c>
      <c r="G94" s="19">
        <v>0.5</v>
      </c>
      <c r="I94" s="20">
        <f t="shared" si="5"/>
        <v>43961.33</v>
      </c>
      <c r="K94" s="5">
        <f t="shared" si="6"/>
        <v>43961.33</v>
      </c>
      <c r="M94" s="14">
        <v>0.4439</v>
      </c>
      <c r="O94" s="5">
        <f t="shared" si="9"/>
        <v>19514.434387</v>
      </c>
      <c r="Q94" s="16">
        <f t="shared" si="7"/>
        <v>24446.895613</v>
      </c>
      <c r="S94" s="16">
        <f t="shared" si="8"/>
        <v>87922.66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4926.83</v>
      </c>
      <c r="G96" s="19">
        <v>0.5</v>
      </c>
      <c r="I96" s="20">
        <f t="shared" si="5"/>
        <v>2463.415</v>
      </c>
      <c r="K96" s="5">
        <f t="shared" si="6"/>
        <v>2463.415</v>
      </c>
      <c r="M96" s="14">
        <v>0.2387</v>
      </c>
      <c r="O96" s="5">
        <f t="shared" si="9"/>
        <v>588.0171604999999</v>
      </c>
      <c r="Q96" s="16">
        <f t="shared" si="7"/>
        <v>1875.3978395</v>
      </c>
      <c r="S96" s="16">
        <f t="shared" si="8"/>
        <v>4926.83</v>
      </c>
    </row>
    <row r="97" spans="1:19" ht="11.25">
      <c r="A97" s="4" t="s">
        <v>92</v>
      </c>
      <c r="C97" s="3" t="s">
        <v>222</v>
      </c>
      <c r="E97" s="6">
        <v>71394.04</v>
      </c>
      <c r="G97" s="19">
        <v>0.5</v>
      </c>
      <c r="I97" s="20">
        <f t="shared" si="5"/>
        <v>35697.02</v>
      </c>
      <c r="K97" s="5">
        <f t="shared" si="6"/>
        <v>35697.02</v>
      </c>
      <c r="M97" s="14">
        <v>0.2455</v>
      </c>
      <c r="O97" s="5">
        <f t="shared" si="9"/>
        <v>8763.61841</v>
      </c>
      <c r="Q97" s="16">
        <f t="shared" si="7"/>
        <v>26933.401589999998</v>
      </c>
      <c r="S97" s="16">
        <f t="shared" si="8"/>
        <v>71394.04</v>
      </c>
    </row>
    <row r="98" spans="1:19" ht="11.25">
      <c r="A98" s="4" t="s">
        <v>93</v>
      </c>
      <c r="C98" s="3" t="s">
        <v>223</v>
      </c>
      <c r="E98" s="6">
        <v>132856.42</v>
      </c>
      <c r="G98" s="19">
        <v>0.5</v>
      </c>
      <c r="I98" s="20">
        <f t="shared" si="5"/>
        <v>66428.21</v>
      </c>
      <c r="K98" s="5">
        <f t="shared" si="6"/>
        <v>66428.21</v>
      </c>
      <c r="M98" s="14">
        <v>0.3853</v>
      </c>
      <c r="O98" s="5">
        <f t="shared" si="9"/>
        <v>25594.789313</v>
      </c>
      <c r="Q98" s="16">
        <f t="shared" si="7"/>
        <v>40833.420687000005</v>
      </c>
      <c r="S98" s="16">
        <f t="shared" si="8"/>
        <v>132856.42</v>
      </c>
    </row>
    <row r="99" spans="1:19" ht="11.25">
      <c r="A99" s="4" t="s">
        <v>94</v>
      </c>
      <c r="C99" s="3" t="s">
        <v>224</v>
      </c>
      <c r="E99" s="6">
        <v>36894.1</v>
      </c>
      <c r="G99" s="19">
        <v>0.5</v>
      </c>
      <c r="I99" s="20">
        <f t="shared" si="5"/>
        <v>18447.05</v>
      </c>
      <c r="K99" s="5">
        <f t="shared" si="6"/>
        <v>18447.05</v>
      </c>
      <c r="M99" s="14">
        <v>0.276</v>
      </c>
      <c r="O99" s="5">
        <f t="shared" si="9"/>
        <v>5091.3858</v>
      </c>
      <c r="Q99" s="16">
        <f t="shared" si="7"/>
        <v>13355.6642</v>
      </c>
      <c r="S99" s="16">
        <f t="shared" si="8"/>
        <v>36894.1</v>
      </c>
    </row>
    <row r="100" spans="1:19" ht="11.25">
      <c r="A100" s="4" t="s">
        <v>95</v>
      </c>
      <c r="C100" s="3" t="s">
        <v>225</v>
      </c>
      <c r="E100" s="6">
        <v>27220.6</v>
      </c>
      <c r="G100" s="19">
        <v>0.5</v>
      </c>
      <c r="I100" s="20">
        <f t="shared" si="5"/>
        <v>13610.3</v>
      </c>
      <c r="K100" s="5">
        <f t="shared" si="6"/>
        <v>13610.3</v>
      </c>
      <c r="M100" s="14">
        <v>0.3025</v>
      </c>
      <c r="O100" s="5">
        <f t="shared" si="9"/>
        <v>4117.11575</v>
      </c>
      <c r="Q100" s="16">
        <f t="shared" si="7"/>
        <v>9493.184249999998</v>
      </c>
      <c r="S100" s="16">
        <f t="shared" si="8"/>
        <v>27220.6</v>
      </c>
    </row>
    <row r="101" spans="1:19" ht="11.25">
      <c r="A101" s="4" t="s">
        <v>96</v>
      </c>
      <c r="C101" s="3" t="s">
        <v>226</v>
      </c>
      <c r="E101" s="6">
        <v>6714.87</v>
      </c>
      <c r="G101" s="19">
        <v>0.5</v>
      </c>
      <c r="I101" s="20">
        <f t="shared" si="5"/>
        <v>3357.435</v>
      </c>
      <c r="K101" s="5">
        <f t="shared" si="6"/>
        <v>3357.435</v>
      </c>
      <c r="M101" s="14">
        <v>0.2755</v>
      </c>
      <c r="O101" s="5">
        <f t="shared" si="9"/>
        <v>924.9733425000001</v>
      </c>
      <c r="Q101" s="16">
        <f t="shared" si="7"/>
        <v>2432.4616575</v>
      </c>
      <c r="S101" s="16">
        <f t="shared" si="8"/>
        <v>6714.87</v>
      </c>
    </row>
    <row r="102" spans="1:19" ht="11.25">
      <c r="A102" s="4" t="s">
        <v>97</v>
      </c>
      <c r="C102" s="3" t="s">
        <v>227</v>
      </c>
      <c r="E102" s="6">
        <v>10884.84</v>
      </c>
      <c r="G102" s="19">
        <v>0.5</v>
      </c>
      <c r="I102" s="20">
        <f t="shared" si="5"/>
        <v>5442.42</v>
      </c>
      <c r="K102" s="5">
        <f t="shared" si="6"/>
        <v>5442.42</v>
      </c>
      <c r="M102" s="14">
        <v>0.2708</v>
      </c>
      <c r="O102" s="5">
        <f t="shared" si="9"/>
        <v>1473.8073359999999</v>
      </c>
      <c r="Q102" s="16">
        <f t="shared" si="7"/>
        <v>3968.612664</v>
      </c>
      <c r="S102" s="16">
        <f t="shared" si="8"/>
        <v>10884.84</v>
      </c>
    </row>
    <row r="103" spans="1:19" ht="11.25">
      <c r="A103" s="4" t="s">
        <v>98</v>
      </c>
      <c r="C103" s="3" t="s">
        <v>228</v>
      </c>
      <c r="E103" s="6">
        <v>26092.93</v>
      </c>
      <c r="G103" s="19">
        <v>0.5</v>
      </c>
      <c r="I103" s="20">
        <f t="shared" si="5"/>
        <v>13046.465</v>
      </c>
      <c r="K103" s="5">
        <f t="shared" si="6"/>
        <v>13046.465</v>
      </c>
      <c r="M103" s="14">
        <v>0.3888</v>
      </c>
      <c r="O103" s="5">
        <f t="shared" si="9"/>
        <v>5072.465592</v>
      </c>
      <c r="Q103" s="16">
        <f t="shared" si="7"/>
        <v>7973.999408000001</v>
      </c>
      <c r="S103" s="16">
        <f t="shared" si="8"/>
        <v>26092.93</v>
      </c>
    </row>
    <row r="104" spans="1:19" ht="11.25">
      <c r="A104" s="4" t="s">
        <v>99</v>
      </c>
      <c r="C104" s="3" t="s">
        <v>229</v>
      </c>
      <c r="E104" s="6">
        <v>129044.16</v>
      </c>
      <c r="G104" s="19">
        <v>0.5</v>
      </c>
      <c r="I104" s="20">
        <f t="shared" si="5"/>
        <v>64522.08</v>
      </c>
      <c r="K104" s="5">
        <f t="shared" si="6"/>
        <v>64522.08</v>
      </c>
      <c r="M104" s="14">
        <v>0.5309</v>
      </c>
      <c r="O104" s="5">
        <f t="shared" si="9"/>
        <v>34254.772272</v>
      </c>
      <c r="Q104" s="16">
        <f t="shared" si="7"/>
        <v>30267.307728</v>
      </c>
      <c r="S104" s="16">
        <f t="shared" si="8"/>
        <v>129044.16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55183.01</v>
      </c>
      <c r="G106" s="19">
        <v>0.5</v>
      </c>
      <c r="I106" s="20">
        <f t="shared" si="5"/>
        <v>27591.505</v>
      </c>
      <c r="K106" s="5">
        <f t="shared" si="6"/>
        <v>27591.505</v>
      </c>
      <c r="M106" s="14">
        <v>0.2547</v>
      </c>
      <c r="O106" s="5">
        <f t="shared" si="9"/>
        <v>7027.5563235</v>
      </c>
      <c r="Q106" s="16">
        <f t="shared" si="7"/>
        <v>20563.9486765</v>
      </c>
      <c r="S106" s="16">
        <f t="shared" si="8"/>
        <v>55183.009999999995</v>
      </c>
    </row>
    <row r="107" spans="1:19" ht="11.25">
      <c r="A107" s="4" t="s">
        <v>102</v>
      </c>
      <c r="C107" s="3" t="s">
        <v>232</v>
      </c>
      <c r="E107" s="6">
        <v>43374.95</v>
      </c>
      <c r="G107" s="19">
        <v>0.5</v>
      </c>
      <c r="I107" s="20">
        <f t="shared" si="5"/>
        <v>21687.475</v>
      </c>
      <c r="K107" s="5">
        <f t="shared" si="6"/>
        <v>21687.475</v>
      </c>
      <c r="M107" s="14">
        <v>0.2329</v>
      </c>
      <c r="O107" s="5">
        <f t="shared" si="9"/>
        <v>5051.0129275</v>
      </c>
      <c r="Q107" s="16">
        <f t="shared" si="7"/>
        <v>16636.4620725</v>
      </c>
      <c r="S107" s="16">
        <f t="shared" si="8"/>
        <v>43374.95</v>
      </c>
    </row>
    <row r="108" spans="1:19" ht="11.25">
      <c r="A108" s="4" t="s">
        <v>103</v>
      </c>
      <c r="C108" s="3" t="s">
        <v>233</v>
      </c>
      <c r="E108" s="6">
        <v>202122.04</v>
      </c>
      <c r="G108" s="19">
        <v>0.5</v>
      </c>
      <c r="I108" s="20">
        <f t="shared" si="5"/>
        <v>101061.02</v>
      </c>
      <c r="K108" s="5">
        <f t="shared" si="6"/>
        <v>101061.02</v>
      </c>
      <c r="M108" s="14">
        <v>0.3068</v>
      </c>
      <c r="O108" s="5">
        <f t="shared" si="9"/>
        <v>31005.520936000004</v>
      </c>
      <c r="Q108" s="16">
        <f t="shared" si="7"/>
        <v>70055.499064</v>
      </c>
      <c r="S108" s="16">
        <f t="shared" si="8"/>
        <v>202122.04</v>
      </c>
    </row>
    <row r="109" spans="1:19" ht="11.25">
      <c r="A109" s="4" t="s">
        <v>104</v>
      </c>
      <c r="C109" s="3" t="s">
        <v>234</v>
      </c>
      <c r="E109" s="6">
        <v>42678.15</v>
      </c>
      <c r="G109" s="19">
        <v>0.5</v>
      </c>
      <c r="I109" s="20">
        <f t="shared" si="5"/>
        <v>21339.075</v>
      </c>
      <c r="K109" s="5">
        <f t="shared" si="6"/>
        <v>21339.075</v>
      </c>
      <c r="M109" s="14">
        <v>0.3715</v>
      </c>
      <c r="O109" s="5">
        <f t="shared" si="9"/>
        <v>7927.4663625</v>
      </c>
      <c r="Q109" s="16">
        <f t="shared" si="7"/>
        <v>13411.608637500001</v>
      </c>
      <c r="S109" s="16">
        <f t="shared" si="8"/>
        <v>42678.15</v>
      </c>
    </row>
    <row r="110" spans="1:19" ht="11.25">
      <c r="A110" s="4" t="s">
        <v>105</v>
      </c>
      <c r="C110" s="3" t="s">
        <v>235</v>
      </c>
      <c r="E110" s="6">
        <v>4926.83</v>
      </c>
      <c r="G110" s="19">
        <v>0.5</v>
      </c>
      <c r="I110" s="20">
        <f t="shared" si="5"/>
        <v>2463.415</v>
      </c>
      <c r="K110" s="5">
        <f t="shared" si="6"/>
        <v>2463.415</v>
      </c>
      <c r="M110" s="14">
        <v>0.4027</v>
      </c>
      <c r="O110" s="5">
        <f t="shared" si="9"/>
        <v>992.0172205</v>
      </c>
      <c r="Q110" s="16">
        <f t="shared" si="7"/>
        <v>1471.3977795</v>
      </c>
      <c r="S110" s="16">
        <f t="shared" si="8"/>
        <v>4926.83</v>
      </c>
    </row>
    <row r="111" spans="1:19" ht="11.25">
      <c r="A111" s="4" t="s">
        <v>106</v>
      </c>
      <c r="C111" s="3" t="s">
        <v>236</v>
      </c>
      <c r="E111" s="6">
        <v>3695.2</v>
      </c>
      <c r="G111" s="19">
        <v>0.5</v>
      </c>
      <c r="I111" s="20">
        <f t="shared" si="5"/>
        <v>1847.6</v>
      </c>
      <c r="K111" s="5">
        <f t="shared" si="6"/>
        <v>1847.6</v>
      </c>
      <c r="M111" s="14">
        <v>0.2496</v>
      </c>
      <c r="O111" s="5">
        <f t="shared" si="9"/>
        <v>461.16095999999993</v>
      </c>
      <c r="Q111" s="16">
        <f t="shared" si="7"/>
        <v>1386.43904</v>
      </c>
      <c r="S111" s="16">
        <f t="shared" si="8"/>
        <v>3695.2</v>
      </c>
    </row>
    <row r="112" spans="1:19" ht="11.25">
      <c r="A112" s="4" t="s">
        <v>107</v>
      </c>
      <c r="C112" s="3" t="s">
        <v>237</v>
      </c>
      <c r="E112" s="6">
        <v>34170.15</v>
      </c>
      <c r="G112" s="19">
        <v>0.5</v>
      </c>
      <c r="I112" s="20">
        <f t="shared" si="5"/>
        <v>17085.075</v>
      </c>
      <c r="K112" s="5">
        <f t="shared" si="6"/>
        <v>17085.075</v>
      </c>
      <c r="M112" s="14">
        <v>0.2223</v>
      </c>
      <c r="O112" s="5">
        <f t="shared" si="9"/>
        <v>3798.0121725</v>
      </c>
      <c r="Q112" s="16">
        <f t="shared" si="7"/>
        <v>13287.062827500002</v>
      </c>
      <c r="S112" s="16">
        <f t="shared" si="8"/>
        <v>34170.15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97503.77</v>
      </c>
      <c r="G114" s="19">
        <v>0.5</v>
      </c>
      <c r="I114" s="20">
        <f t="shared" si="5"/>
        <v>48751.885</v>
      </c>
      <c r="K114" s="5">
        <f t="shared" si="6"/>
        <v>48751.885</v>
      </c>
      <c r="M114" s="14">
        <v>0.3441</v>
      </c>
      <c r="O114" s="5">
        <f t="shared" si="9"/>
        <v>16775.523628500003</v>
      </c>
      <c r="Q114" s="16">
        <f t="shared" si="7"/>
        <v>31976.3613715</v>
      </c>
      <c r="S114" s="16">
        <f t="shared" si="8"/>
        <v>97503.77</v>
      </c>
    </row>
    <row r="115" spans="1:19" ht="11.25">
      <c r="A115" s="4" t="s">
        <v>111</v>
      </c>
      <c r="C115" s="3" t="s">
        <v>240</v>
      </c>
      <c r="E115" s="6">
        <v>25024.44</v>
      </c>
      <c r="G115" s="19">
        <v>0.5</v>
      </c>
      <c r="I115" s="20">
        <f t="shared" si="5"/>
        <v>12512.22</v>
      </c>
      <c r="K115" s="5">
        <f t="shared" si="6"/>
        <v>12512.22</v>
      </c>
      <c r="M115" s="14">
        <v>0.3146</v>
      </c>
      <c r="O115" s="5">
        <f t="shared" si="9"/>
        <v>3936.3444119999995</v>
      </c>
      <c r="Q115" s="16">
        <f t="shared" si="7"/>
        <v>8575.875587999999</v>
      </c>
      <c r="S115" s="16">
        <f t="shared" si="8"/>
        <v>25024.44</v>
      </c>
    </row>
    <row r="116" spans="1:19" ht="11.25">
      <c r="A116" s="4" t="s">
        <v>109</v>
      </c>
      <c r="C116" s="3" t="s">
        <v>279</v>
      </c>
      <c r="E116" s="6">
        <v>5906.33</v>
      </c>
      <c r="G116" s="19">
        <v>0.5</v>
      </c>
      <c r="I116" s="20">
        <f t="shared" si="5"/>
        <v>2953.165</v>
      </c>
      <c r="K116" s="5">
        <f t="shared" si="6"/>
        <v>2953.165</v>
      </c>
      <c r="M116" s="14">
        <v>0.3223</v>
      </c>
      <c r="O116" s="5">
        <f t="shared" si="9"/>
        <v>951.8050794999999</v>
      </c>
      <c r="Q116" s="16">
        <f t="shared" si="7"/>
        <v>2001.3599205</v>
      </c>
      <c r="S116" s="16">
        <f t="shared" si="8"/>
        <v>5906.33</v>
      </c>
    </row>
    <row r="117" spans="1:19" ht="11.25">
      <c r="A117" s="4" t="s">
        <v>112</v>
      </c>
      <c r="C117" s="3" t="s">
        <v>241</v>
      </c>
      <c r="E117" s="6">
        <v>38478.92</v>
      </c>
      <c r="G117" s="19">
        <v>0.5</v>
      </c>
      <c r="I117" s="20">
        <f t="shared" si="5"/>
        <v>19239.46</v>
      </c>
      <c r="K117" s="5">
        <f t="shared" si="6"/>
        <v>19239.46</v>
      </c>
      <c r="M117" s="14">
        <v>0.3808</v>
      </c>
      <c r="O117" s="5">
        <f t="shared" si="9"/>
        <v>7326.386368</v>
      </c>
      <c r="Q117" s="16">
        <f t="shared" si="7"/>
        <v>11913.073632</v>
      </c>
      <c r="S117" s="16">
        <f t="shared" si="8"/>
        <v>38478.92</v>
      </c>
    </row>
    <row r="118" spans="1:19" ht="11.25">
      <c r="A118" s="4" t="s">
        <v>113</v>
      </c>
      <c r="C118" s="3" t="s">
        <v>242</v>
      </c>
      <c r="E118" s="6">
        <v>26832.38</v>
      </c>
      <c r="G118" s="19">
        <v>0.5</v>
      </c>
      <c r="I118" s="20">
        <f t="shared" si="5"/>
        <v>13416.19</v>
      </c>
      <c r="K118" s="5">
        <f t="shared" si="6"/>
        <v>13416.19</v>
      </c>
      <c r="M118" s="14">
        <v>0.2667</v>
      </c>
      <c r="O118" s="5">
        <f t="shared" si="9"/>
        <v>3578.097873</v>
      </c>
      <c r="Q118" s="16">
        <f t="shared" si="7"/>
        <v>9838.092127</v>
      </c>
      <c r="S118" s="16">
        <f t="shared" si="8"/>
        <v>26832.38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233038.31</v>
      </c>
      <c r="G120" s="19">
        <v>0.5</v>
      </c>
      <c r="I120" s="20">
        <f t="shared" si="5"/>
        <v>116519.155</v>
      </c>
      <c r="K120" s="5">
        <f t="shared" si="6"/>
        <v>116519.155</v>
      </c>
      <c r="M120" s="14">
        <v>0.2736</v>
      </c>
      <c r="O120" s="5">
        <f t="shared" si="9"/>
        <v>31879.640808</v>
      </c>
      <c r="Q120" s="16">
        <f t="shared" si="7"/>
        <v>84639.514192</v>
      </c>
      <c r="S120" s="16">
        <f t="shared" si="8"/>
        <v>233038.31</v>
      </c>
    </row>
    <row r="121" spans="1:19" ht="11.25">
      <c r="A121" s="4" t="s">
        <v>116</v>
      </c>
      <c r="C121" s="3" t="s">
        <v>245</v>
      </c>
      <c r="E121" s="6">
        <v>30965.98</v>
      </c>
      <c r="G121" s="19">
        <v>0.5</v>
      </c>
      <c r="I121" s="20">
        <f t="shared" si="5"/>
        <v>15482.99</v>
      </c>
      <c r="K121" s="5">
        <f t="shared" si="6"/>
        <v>15482.99</v>
      </c>
      <c r="M121" s="14">
        <v>0.4168</v>
      </c>
      <c r="O121" s="5">
        <f t="shared" si="9"/>
        <v>6453.310232</v>
      </c>
      <c r="Q121" s="16">
        <f t="shared" si="7"/>
        <v>9029.679768</v>
      </c>
      <c r="S121" s="16">
        <f t="shared" si="8"/>
        <v>30965.980000000003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653</v>
      </c>
      <c r="G123" s="19">
        <v>0.5</v>
      </c>
      <c r="I123" s="20">
        <f t="shared" si="5"/>
        <v>326.5</v>
      </c>
      <c r="K123" s="5">
        <f t="shared" si="6"/>
        <v>326.5</v>
      </c>
      <c r="M123" s="14">
        <v>0.3321</v>
      </c>
      <c r="O123" s="5">
        <f t="shared" si="9"/>
        <v>108.43065</v>
      </c>
      <c r="Q123" s="16">
        <f t="shared" si="7"/>
        <v>218.06935</v>
      </c>
      <c r="S123" s="16">
        <f t="shared" si="8"/>
        <v>653</v>
      </c>
    </row>
    <row r="124" spans="1:19" ht="11.25">
      <c r="A124" s="4" t="s">
        <v>119</v>
      </c>
      <c r="C124" s="3" t="s">
        <v>248</v>
      </c>
      <c r="E124" s="6">
        <v>77946.2</v>
      </c>
      <c r="G124" s="19">
        <v>0.5</v>
      </c>
      <c r="I124" s="20">
        <f t="shared" si="5"/>
        <v>38973.1</v>
      </c>
      <c r="K124" s="5">
        <f t="shared" si="6"/>
        <v>38973.1</v>
      </c>
      <c r="M124" s="14">
        <v>0.2773</v>
      </c>
      <c r="O124" s="5">
        <f t="shared" si="9"/>
        <v>10807.240629999998</v>
      </c>
      <c r="Q124" s="16">
        <f t="shared" si="7"/>
        <v>28165.85937</v>
      </c>
      <c r="S124" s="16">
        <f t="shared" si="8"/>
        <v>77946.2</v>
      </c>
    </row>
    <row r="125" spans="1:19" ht="11.25">
      <c r="A125" s="4" t="s">
        <v>120</v>
      </c>
      <c r="C125" s="3" t="s">
        <v>249</v>
      </c>
      <c r="E125" s="6">
        <v>303254.03</v>
      </c>
      <c r="G125" s="19">
        <v>0.5</v>
      </c>
      <c r="I125" s="20">
        <f t="shared" si="5"/>
        <v>151627.015</v>
      </c>
      <c r="K125" s="5">
        <f t="shared" si="6"/>
        <v>151627.015</v>
      </c>
      <c r="M125" s="14">
        <v>0.2455</v>
      </c>
      <c r="O125" s="5">
        <f t="shared" si="9"/>
        <v>37224.4321825</v>
      </c>
      <c r="Q125" s="16">
        <f t="shared" si="7"/>
        <v>114402.58281750002</v>
      </c>
      <c r="S125" s="16">
        <f t="shared" si="8"/>
        <v>303254.03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84668.05</v>
      </c>
      <c r="G127" s="19">
        <v>0.5</v>
      </c>
      <c r="I127" s="20">
        <f t="shared" si="5"/>
        <v>42334.025</v>
      </c>
      <c r="K127" s="5">
        <f t="shared" si="6"/>
        <v>42334.025</v>
      </c>
      <c r="M127" s="14">
        <v>0.3535</v>
      </c>
      <c r="O127" s="5">
        <f t="shared" si="9"/>
        <v>14965.077837499999</v>
      </c>
      <c r="Q127" s="16">
        <f t="shared" si="7"/>
        <v>27368.9471625</v>
      </c>
      <c r="S127" s="16">
        <f t="shared" si="8"/>
        <v>84668.05</v>
      </c>
    </row>
    <row r="128" spans="1:19" ht="11.25">
      <c r="A128" s="4" t="s">
        <v>123</v>
      </c>
      <c r="C128" s="3" t="s">
        <v>252</v>
      </c>
      <c r="E128" s="6">
        <v>-10816.5</v>
      </c>
      <c r="G128" s="19">
        <v>0.5</v>
      </c>
      <c r="I128" s="20">
        <f t="shared" si="5"/>
        <v>-5408.25</v>
      </c>
      <c r="K128" s="5">
        <f t="shared" si="6"/>
        <v>-5408.25</v>
      </c>
      <c r="M128" s="14">
        <v>0.2787</v>
      </c>
      <c r="O128" s="5">
        <f t="shared" si="9"/>
        <v>-1507.279275</v>
      </c>
      <c r="Q128" s="16">
        <f t="shared" si="7"/>
        <v>-3900.970725</v>
      </c>
      <c r="S128" s="16">
        <f t="shared" si="8"/>
        <v>-10816.5</v>
      </c>
    </row>
    <row r="129" spans="1:19" ht="11.25">
      <c r="A129" s="4" t="s">
        <v>124</v>
      </c>
      <c r="C129" s="3" t="s">
        <v>253</v>
      </c>
      <c r="E129" s="6">
        <v>177978.56</v>
      </c>
      <c r="G129" s="19">
        <v>0.5</v>
      </c>
      <c r="I129" s="20">
        <f t="shared" si="5"/>
        <v>88989.28</v>
      </c>
      <c r="K129" s="5">
        <f t="shared" si="6"/>
        <v>88989.28</v>
      </c>
      <c r="M129" s="14">
        <v>0.2605</v>
      </c>
      <c r="O129" s="5">
        <f t="shared" si="9"/>
        <v>23181.707440000002</v>
      </c>
      <c r="Q129" s="16">
        <f t="shared" si="7"/>
        <v>65807.57256</v>
      </c>
      <c r="S129" s="16">
        <f t="shared" si="8"/>
        <v>177978.56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539112.32</v>
      </c>
      <c r="G131" s="19">
        <v>0.5</v>
      </c>
      <c r="I131" s="20">
        <f t="shared" si="5"/>
        <v>269556.16</v>
      </c>
      <c r="K131" s="5">
        <f t="shared" si="6"/>
        <v>269556.16</v>
      </c>
      <c r="M131" s="14">
        <v>0.3691</v>
      </c>
      <c r="O131" s="5">
        <f t="shared" si="9"/>
        <v>99493.17865599999</v>
      </c>
      <c r="Q131" s="16">
        <f t="shared" si="7"/>
        <v>170062.98134399997</v>
      </c>
      <c r="S131" s="16">
        <f t="shared" si="8"/>
        <v>539112.32</v>
      </c>
    </row>
    <row r="132" spans="1:19" ht="11.25">
      <c r="A132" s="4" t="s">
        <v>127</v>
      </c>
      <c r="C132" s="3" t="s">
        <v>256</v>
      </c>
      <c r="E132" s="6">
        <v>241011.17</v>
      </c>
      <c r="G132" s="19">
        <v>0.5</v>
      </c>
      <c r="I132" s="20">
        <f t="shared" si="5"/>
        <v>120505.585</v>
      </c>
      <c r="K132" s="5">
        <f t="shared" si="6"/>
        <v>120505.585</v>
      </c>
      <c r="M132" s="14">
        <v>0.3072</v>
      </c>
      <c r="O132" s="5">
        <f t="shared" si="9"/>
        <v>37019.315711999996</v>
      </c>
      <c r="Q132" s="16">
        <f t="shared" si="7"/>
        <v>83486.26928800001</v>
      </c>
      <c r="S132" s="16">
        <f t="shared" si="8"/>
        <v>241011.17</v>
      </c>
    </row>
    <row r="133" spans="1:19" ht="11.25">
      <c r="A133" s="4" t="s">
        <v>128</v>
      </c>
      <c r="C133" s="3" t="s">
        <v>257</v>
      </c>
      <c r="E133" s="6">
        <v>27919.64</v>
      </c>
      <c r="G133" s="19">
        <v>0.5</v>
      </c>
      <c r="I133" s="20">
        <f t="shared" si="5"/>
        <v>13959.82</v>
      </c>
      <c r="K133" s="5">
        <f t="shared" si="6"/>
        <v>13959.82</v>
      </c>
      <c r="M133" s="14">
        <v>0.3513</v>
      </c>
      <c r="O133" s="5">
        <f t="shared" si="9"/>
        <v>4904.084766</v>
      </c>
      <c r="Q133" s="16">
        <f t="shared" si="7"/>
        <v>9055.735234</v>
      </c>
      <c r="S133" s="16">
        <f t="shared" si="8"/>
        <v>27919.64</v>
      </c>
    </row>
    <row r="134" spans="1:19" ht="11.25">
      <c r="A134" s="4" t="s">
        <v>129</v>
      </c>
      <c r="C134" s="3" t="s">
        <v>258</v>
      </c>
      <c r="E134" s="6">
        <v>56780.39</v>
      </c>
      <c r="G134" s="19">
        <v>0.5</v>
      </c>
      <c r="I134" s="20">
        <f t="shared" si="5"/>
        <v>28390.195</v>
      </c>
      <c r="K134" s="5">
        <f t="shared" si="6"/>
        <v>28390.195</v>
      </c>
      <c r="M134" s="14">
        <v>0.2699</v>
      </c>
      <c r="O134" s="5">
        <f t="shared" si="9"/>
        <v>7662.513630499999</v>
      </c>
      <c r="Q134" s="16">
        <f t="shared" si="7"/>
        <v>20727.681369500002</v>
      </c>
      <c r="S134" s="16">
        <f t="shared" si="8"/>
        <v>56780.39</v>
      </c>
    </row>
    <row r="135" spans="1:19" ht="11.25">
      <c r="A135" s="4" t="s">
        <v>130</v>
      </c>
      <c r="C135" s="3" t="s">
        <v>259</v>
      </c>
      <c r="E135" s="6">
        <v>27946.28</v>
      </c>
      <c r="G135" s="19">
        <v>0.5</v>
      </c>
      <c r="I135" s="20">
        <f t="shared" si="5"/>
        <v>13973.14</v>
      </c>
      <c r="K135" s="5">
        <f t="shared" si="6"/>
        <v>13973.14</v>
      </c>
      <c r="M135" s="14">
        <v>0.2432</v>
      </c>
      <c r="O135" s="5">
        <f t="shared" si="9"/>
        <v>3398.267648</v>
      </c>
      <c r="Q135" s="16">
        <f t="shared" si="7"/>
        <v>10574.872351999999</v>
      </c>
      <c r="S135" s="16">
        <f t="shared" si="8"/>
        <v>27946.28</v>
      </c>
    </row>
    <row r="136" spans="1:19" ht="11.25">
      <c r="A136" s="4" t="s">
        <v>131</v>
      </c>
      <c r="C136" s="3" t="s">
        <v>260</v>
      </c>
      <c r="E136" s="6">
        <v>285604.04</v>
      </c>
      <c r="G136" s="19">
        <v>0.5</v>
      </c>
      <c r="I136" s="20">
        <f t="shared" si="5"/>
        <v>142802.02</v>
      </c>
      <c r="K136" s="5">
        <f>E136-I136</f>
        <v>142802.02</v>
      </c>
      <c r="M136" s="14">
        <v>0.3569</v>
      </c>
      <c r="O136" s="5">
        <f>K136*M136</f>
        <v>50966.040938</v>
      </c>
      <c r="Q136" s="16">
        <f>K136-O136</f>
        <v>91835.979062</v>
      </c>
      <c r="S136" s="16">
        <f>I136+O136+Q136</f>
        <v>285604.04</v>
      </c>
    </row>
    <row r="137" spans="1:19" ht="11.25">
      <c r="A137" s="4" t="s">
        <v>132</v>
      </c>
      <c r="C137" s="3" t="s">
        <v>261</v>
      </c>
      <c r="E137" s="6">
        <v>24162.1</v>
      </c>
      <c r="G137" s="19">
        <v>0.5</v>
      </c>
      <c r="I137" s="20">
        <f t="shared" si="5"/>
        <v>12081.05</v>
      </c>
      <c r="K137" s="5">
        <f>E137-I137</f>
        <v>12081.05</v>
      </c>
      <c r="M137" s="14">
        <v>0.3843</v>
      </c>
      <c r="O137" s="5">
        <f>K137*M137</f>
        <v>4642.747514999999</v>
      </c>
      <c r="Q137" s="16">
        <f>K137-O137</f>
        <v>7438.302485</v>
      </c>
      <c r="S137" s="16">
        <f>I137+O137+Q137</f>
        <v>24162.1</v>
      </c>
    </row>
    <row r="138" spans="1:19" ht="11.25">
      <c r="A138" s="4" t="s">
        <v>133</v>
      </c>
      <c r="C138" s="3" t="s">
        <v>262</v>
      </c>
      <c r="E138" s="6">
        <v>17081.14</v>
      </c>
      <c r="G138" s="19">
        <v>0.5</v>
      </c>
      <c r="I138" s="20">
        <f>E138*G138</f>
        <v>8540.57</v>
      </c>
      <c r="K138" s="5">
        <f>E138-I138</f>
        <v>8540.57</v>
      </c>
      <c r="M138" s="14">
        <v>0.4553</v>
      </c>
      <c r="O138" s="5">
        <f>K138*M138</f>
        <v>3888.5215209999997</v>
      </c>
      <c r="Q138" s="16">
        <f>K138-O138</f>
        <v>4652.048479</v>
      </c>
      <c r="S138" s="16">
        <f>I138+O138+Q138</f>
        <v>17081.14</v>
      </c>
    </row>
    <row r="139" spans="1:19" ht="11.25">
      <c r="A139" s="4" t="s">
        <v>134</v>
      </c>
      <c r="C139" s="3" t="s">
        <v>263</v>
      </c>
      <c r="E139" s="6">
        <v>36845.43</v>
      </c>
      <c r="G139" s="19">
        <v>0.5</v>
      </c>
      <c r="I139" s="20">
        <f>E139*G139</f>
        <v>18422.715</v>
      </c>
      <c r="K139" s="5">
        <f>E139-I139</f>
        <v>18422.715</v>
      </c>
      <c r="M139" s="14">
        <v>0.4587</v>
      </c>
      <c r="O139" s="5">
        <f>K139*M139</f>
        <v>8450.4993705</v>
      </c>
      <c r="Q139" s="16">
        <f>K139-O139</f>
        <v>9972.2156295</v>
      </c>
      <c r="S139" s="16">
        <f>I139+O139+Q139</f>
        <v>36845.43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7500766.779999999</v>
      </c>
      <c r="G143" s="6"/>
      <c r="I143" s="18">
        <f>SUM(I9:I142)</f>
        <v>3750383.3899999997</v>
      </c>
      <c r="K143" s="5">
        <f>SUM(K9:K142)</f>
        <v>3750383.3899999997</v>
      </c>
      <c r="O143" s="5">
        <f>SUM(O9:O142)</f>
        <v>1288017.8022124998</v>
      </c>
      <c r="Q143" s="16">
        <f>K143-O143</f>
        <v>2462365.5877874997</v>
      </c>
      <c r="S143" s="16">
        <f>SUM(S9:S142)</f>
        <v>7500766.779999999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30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32" sqref="O13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6">
        <v>63262.04</v>
      </c>
      <c r="G9" s="19">
        <v>0.5</v>
      </c>
      <c r="I9" s="20">
        <f>E9*G9</f>
        <v>31631.02</v>
      </c>
      <c r="K9" s="5">
        <f>E9-I9</f>
        <v>31631.02</v>
      </c>
      <c r="M9" s="14">
        <v>0.2332</v>
      </c>
      <c r="O9" s="5">
        <f>K9*M9</f>
        <v>7376.353864</v>
      </c>
      <c r="Q9" s="16">
        <f>K9-O9</f>
        <v>24254.666136</v>
      </c>
      <c r="S9" s="16">
        <f>I9+O9+Q9</f>
        <v>63262.04</v>
      </c>
    </row>
    <row r="10" spans="1:19" ht="11.25">
      <c r="A10" s="4" t="s">
        <v>5</v>
      </c>
      <c r="C10" s="3" t="s">
        <v>135</v>
      </c>
      <c r="E10" s="6">
        <v>108025.46</v>
      </c>
      <c r="G10" s="19">
        <v>0.5</v>
      </c>
      <c r="I10" s="20">
        <f aca="true" t="shared" si="0" ref="I10:I73">E10*G10</f>
        <v>54012.73</v>
      </c>
      <c r="K10" s="5">
        <f aca="true" t="shared" si="1" ref="K10:K73">E10-I10</f>
        <v>54012.73</v>
      </c>
      <c r="M10" s="14">
        <v>0.4474</v>
      </c>
      <c r="O10" s="5">
        <f>K10*M10</f>
        <v>24165.295402000003</v>
      </c>
      <c r="Q10" s="16">
        <f aca="true" t="shared" si="2" ref="Q10:Q73">K10-O10</f>
        <v>29847.434598</v>
      </c>
      <c r="S10" s="16">
        <f aca="true" t="shared" si="3" ref="S10:S73">I10+O10+Q10</f>
        <v>108025.45999999999</v>
      </c>
    </row>
    <row r="11" spans="1:19" ht="11.25">
      <c r="A11" s="4" t="s">
        <v>6</v>
      </c>
      <c r="C11" s="3" t="s">
        <v>136</v>
      </c>
      <c r="E11" s="6">
        <v>37677.64</v>
      </c>
      <c r="G11" s="19">
        <v>0.5</v>
      </c>
      <c r="I11" s="20">
        <f t="shared" si="0"/>
        <v>18838.82</v>
      </c>
      <c r="K11" s="5">
        <f t="shared" si="1"/>
        <v>18838.82</v>
      </c>
      <c r="M11" s="14">
        <v>0.1924</v>
      </c>
      <c r="O11" s="5">
        <f aca="true" t="shared" si="4" ref="O11:O74">K11*M11</f>
        <v>3624.5889679999996</v>
      </c>
      <c r="Q11" s="16">
        <f t="shared" si="2"/>
        <v>15214.231032</v>
      </c>
      <c r="S11" s="16">
        <f t="shared" si="3"/>
        <v>37677.64</v>
      </c>
    </row>
    <row r="12" spans="1:19" ht="11.25">
      <c r="A12" s="4" t="s">
        <v>7</v>
      </c>
      <c r="C12" s="3" t="s">
        <v>137</v>
      </c>
      <c r="E12" s="6">
        <v>15876.83</v>
      </c>
      <c r="G12" s="19">
        <v>0.5</v>
      </c>
      <c r="I12" s="20">
        <f t="shared" si="0"/>
        <v>7938.415</v>
      </c>
      <c r="K12" s="5">
        <f t="shared" si="1"/>
        <v>7938.415</v>
      </c>
      <c r="M12" s="14">
        <v>0.3268</v>
      </c>
      <c r="O12" s="5">
        <f t="shared" si="4"/>
        <v>2594.2740219999996</v>
      </c>
      <c r="Q12" s="16">
        <f t="shared" si="2"/>
        <v>5344.140978</v>
      </c>
      <c r="S12" s="16">
        <f t="shared" si="3"/>
        <v>15876.829999999998</v>
      </c>
    </row>
    <row r="13" spans="1:19" ht="11.25">
      <c r="A13" s="4" t="s">
        <v>8</v>
      </c>
      <c r="C13" s="3" t="s">
        <v>138</v>
      </c>
      <c r="E13" s="6">
        <v>130647.28</v>
      </c>
      <c r="G13" s="19">
        <v>0.5</v>
      </c>
      <c r="I13" s="20">
        <f t="shared" si="0"/>
        <v>65323.64</v>
      </c>
      <c r="K13" s="5">
        <f t="shared" si="1"/>
        <v>65323.64</v>
      </c>
      <c r="M13" s="14">
        <v>0.2722</v>
      </c>
      <c r="O13" s="5">
        <f t="shared" si="4"/>
        <v>17781.094807999998</v>
      </c>
      <c r="Q13" s="16">
        <f t="shared" si="2"/>
        <v>47542.545192000005</v>
      </c>
      <c r="S13" s="16">
        <f t="shared" si="3"/>
        <v>130647.28</v>
      </c>
    </row>
    <row r="14" spans="1:19" ht="11.25">
      <c r="A14" s="4" t="s">
        <v>9</v>
      </c>
      <c r="C14" s="3" t="s">
        <v>139</v>
      </c>
      <c r="E14" s="6">
        <v>3812</v>
      </c>
      <c r="G14" s="19">
        <v>0.5</v>
      </c>
      <c r="I14" s="20">
        <f t="shared" si="0"/>
        <v>1906</v>
      </c>
      <c r="K14" s="5">
        <f t="shared" si="1"/>
        <v>1906</v>
      </c>
      <c r="M14" s="14">
        <v>0.2639</v>
      </c>
      <c r="O14" s="5">
        <f t="shared" si="4"/>
        <v>502.99340000000007</v>
      </c>
      <c r="Q14" s="16">
        <f t="shared" si="2"/>
        <v>1403.0066</v>
      </c>
      <c r="S14" s="16">
        <f t="shared" si="3"/>
        <v>3812</v>
      </c>
    </row>
    <row r="15" spans="1:19" ht="11.25">
      <c r="A15" s="4" t="s">
        <v>10</v>
      </c>
      <c r="C15" s="3" t="s">
        <v>140</v>
      </c>
      <c r="E15" s="6">
        <v>121138.99</v>
      </c>
      <c r="G15" s="19">
        <v>0.5</v>
      </c>
      <c r="I15" s="20">
        <f t="shared" si="0"/>
        <v>60569.495</v>
      </c>
      <c r="K15" s="5">
        <f t="shared" si="1"/>
        <v>60569.495</v>
      </c>
      <c r="M15" s="14">
        <v>0.4602</v>
      </c>
      <c r="O15" s="5">
        <f t="shared" si="4"/>
        <v>27874.081599</v>
      </c>
      <c r="Q15" s="16">
        <f t="shared" si="2"/>
        <v>32695.413401</v>
      </c>
      <c r="S15" s="16">
        <f t="shared" si="3"/>
        <v>121138.99</v>
      </c>
    </row>
    <row r="16" spans="1:19" ht="11.25">
      <c r="A16" s="4" t="s">
        <v>11</v>
      </c>
      <c r="C16" s="3" t="s">
        <v>141</v>
      </c>
      <c r="E16" s="6">
        <v>105200.68</v>
      </c>
      <c r="G16" s="19">
        <v>0.5</v>
      </c>
      <c r="I16" s="20">
        <f t="shared" si="0"/>
        <v>52600.34</v>
      </c>
      <c r="K16" s="5">
        <f t="shared" si="1"/>
        <v>52600.34</v>
      </c>
      <c r="M16" s="14">
        <v>0.3302</v>
      </c>
      <c r="O16" s="5">
        <f t="shared" si="4"/>
        <v>17368.632267999998</v>
      </c>
      <c r="Q16" s="16">
        <f t="shared" si="2"/>
        <v>35231.707731999995</v>
      </c>
      <c r="S16" s="16">
        <f t="shared" si="3"/>
        <v>105200.68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78903.59</v>
      </c>
      <c r="G18" s="19">
        <v>0.5</v>
      </c>
      <c r="I18" s="20">
        <f t="shared" si="0"/>
        <v>39451.795</v>
      </c>
      <c r="K18" s="5">
        <f t="shared" si="1"/>
        <v>39451.795</v>
      </c>
      <c r="M18" s="14">
        <v>0.336</v>
      </c>
      <c r="O18" s="5">
        <f t="shared" si="4"/>
        <v>13255.80312</v>
      </c>
      <c r="Q18" s="16">
        <f t="shared" si="2"/>
        <v>26195.991879999998</v>
      </c>
      <c r="S18" s="16">
        <f t="shared" si="3"/>
        <v>78903.59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16361.02</v>
      </c>
      <c r="G20" s="19">
        <v>0.5</v>
      </c>
      <c r="I20" s="20">
        <f t="shared" si="0"/>
        <v>8180.51</v>
      </c>
      <c r="K20" s="5">
        <f t="shared" si="1"/>
        <v>8180.51</v>
      </c>
      <c r="M20" s="14">
        <v>0.3602</v>
      </c>
      <c r="O20" s="5">
        <f t="shared" si="4"/>
        <v>2946.6197020000004</v>
      </c>
      <c r="Q20" s="16">
        <f t="shared" si="2"/>
        <v>5233.890298</v>
      </c>
      <c r="S20" s="16">
        <f t="shared" si="3"/>
        <v>16361.02</v>
      </c>
    </row>
    <row r="21" spans="1:19" ht="11.25">
      <c r="A21" s="4" t="s">
        <v>16</v>
      </c>
      <c r="C21" s="3" t="s">
        <v>146</v>
      </c>
      <c r="E21" s="6">
        <v>46368.13</v>
      </c>
      <c r="G21" s="19">
        <v>0.5</v>
      </c>
      <c r="I21" s="20">
        <f t="shared" si="0"/>
        <v>23184.065</v>
      </c>
      <c r="K21" s="5">
        <f t="shared" si="1"/>
        <v>23184.065</v>
      </c>
      <c r="M21" s="14">
        <v>0.2439</v>
      </c>
      <c r="O21" s="5">
        <f t="shared" si="4"/>
        <v>5654.5934535</v>
      </c>
      <c r="Q21" s="16">
        <f t="shared" si="2"/>
        <v>17529.471546499997</v>
      </c>
      <c r="S21" s="16">
        <f t="shared" si="3"/>
        <v>46368.13</v>
      </c>
    </row>
    <row r="22" spans="1:19" ht="11.25">
      <c r="A22" s="4" t="s">
        <v>17</v>
      </c>
      <c r="C22" s="3" t="s">
        <v>147</v>
      </c>
      <c r="E22" s="6">
        <v>18198.5</v>
      </c>
      <c r="G22" s="19">
        <v>0.5</v>
      </c>
      <c r="I22" s="20">
        <f t="shared" si="0"/>
        <v>9099.25</v>
      </c>
      <c r="K22" s="5">
        <f t="shared" si="1"/>
        <v>9099.25</v>
      </c>
      <c r="M22" s="14">
        <v>0.3156</v>
      </c>
      <c r="O22" s="5">
        <f t="shared" si="4"/>
        <v>2871.7233</v>
      </c>
      <c r="Q22" s="16">
        <f t="shared" si="2"/>
        <v>6227.5267</v>
      </c>
      <c r="S22" s="16">
        <f t="shared" si="3"/>
        <v>18198.5</v>
      </c>
    </row>
    <row r="23" spans="1:19" ht="11.25">
      <c r="A23" s="4" t="s">
        <v>18</v>
      </c>
      <c r="C23" s="3" t="s">
        <v>148</v>
      </c>
      <c r="E23" s="6">
        <v>16608.33</v>
      </c>
      <c r="G23" s="19">
        <v>0.5</v>
      </c>
      <c r="I23" s="20">
        <f t="shared" si="0"/>
        <v>8304.165</v>
      </c>
      <c r="K23" s="5">
        <f t="shared" si="1"/>
        <v>8304.165</v>
      </c>
      <c r="M23" s="14">
        <v>0.2023</v>
      </c>
      <c r="O23" s="5">
        <f t="shared" si="4"/>
        <v>1679.9325795000002</v>
      </c>
      <c r="Q23" s="16">
        <f t="shared" si="2"/>
        <v>6624.2324205</v>
      </c>
      <c r="S23" s="16">
        <f t="shared" si="3"/>
        <v>16608.33</v>
      </c>
    </row>
    <row r="24" spans="1:19" ht="11.25">
      <c r="A24" s="4" t="s">
        <v>19</v>
      </c>
      <c r="C24" s="3" t="s">
        <v>149</v>
      </c>
      <c r="E24" s="6">
        <v>39143.17</v>
      </c>
      <c r="G24" s="19">
        <v>0.5</v>
      </c>
      <c r="I24" s="20">
        <f t="shared" si="0"/>
        <v>19571.585</v>
      </c>
      <c r="K24" s="5">
        <f t="shared" si="1"/>
        <v>19571.585</v>
      </c>
      <c r="M24" s="14">
        <v>0.3107</v>
      </c>
      <c r="O24" s="5">
        <f t="shared" si="4"/>
        <v>6080.8914595</v>
      </c>
      <c r="Q24" s="16">
        <f t="shared" si="2"/>
        <v>13490.6935405</v>
      </c>
      <c r="S24" s="16">
        <f t="shared" si="3"/>
        <v>39143.17</v>
      </c>
    </row>
    <row r="25" spans="1:19" ht="11.25">
      <c r="A25" s="4" t="s">
        <v>20</v>
      </c>
      <c r="C25" s="3" t="s">
        <v>150</v>
      </c>
      <c r="E25" s="6">
        <v>8105.43</v>
      </c>
      <c r="G25" s="19">
        <v>0.5</v>
      </c>
      <c r="I25" s="20">
        <f t="shared" si="0"/>
        <v>4052.715</v>
      </c>
      <c r="K25" s="5">
        <f t="shared" si="1"/>
        <v>4052.715</v>
      </c>
      <c r="M25" s="14">
        <v>0.3308</v>
      </c>
      <c r="O25" s="5">
        <f t="shared" si="4"/>
        <v>1340.638122</v>
      </c>
      <c r="Q25" s="16">
        <f t="shared" si="2"/>
        <v>2712.076878</v>
      </c>
      <c r="S25" s="16">
        <f t="shared" si="3"/>
        <v>8105.43</v>
      </c>
    </row>
    <row r="26" spans="1:19" ht="11.25">
      <c r="A26" s="4" t="s">
        <v>21</v>
      </c>
      <c r="C26" s="3" t="s">
        <v>151</v>
      </c>
      <c r="E26" s="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73973.38</v>
      </c>
      <c r="G27" s="19">
        <v>0.5</v>
      </c>
      <c r="I27" s="20">
        <f t="shared" si="0"/>
        <v>36986.69</v>
      </c>
      <c r="K27" s="5">
        <f t="shared" si="1"/>
        <v>36986.69</v>
      </c>
      <c r="M27" s="14">
        <v>0.3131</v>
      </c>
      <c r="O27" s="5">
        <f t="shared" si="4"/>
        <v>11580.532639000001</v>
      </c>
      <c r="Q27" s="16">
        <f t="shared" si="2"/>
        <v>25406.157361</v>
      </c>
      <c r="S27" s="16">
        <f t="shared" si="3"/>
        <v>73973.38</v>
      </c>
    </row>
    <row r="28" spans="1:19" ht="11.25">
      <c r="A28" s="4" t="s">
        <v>23</v>
      </c>
      <c r="C28" s="3" t="s">
        <v>153</v>
      </c>
      <c r="E28" s="6">
        <v>55460.99</v>
      </c>
      <c r="G28" s="19">
        <v>0.5</v>
      </c>
      <c r="I28" s="20">
        <f t="shared" si="0"/>
        <v>27730.495</v>
      </c>
      <c r="K28" s="5">
        <f t="shared" si="1"/>
        <v>27730.495</v>
      </c>
      <c r="M28" s="14">
        <v>0.2204</v>
      </c>
      <c r="O28" s="5">
        <f t="shared" si="4"/>
        <v>6111.801098</v>
      </c>
      <c r="Q28" s="16">
        <f t="shared" si="2"/>
        <v>21618.693902</v>
      </c>
      <c r="S28" s="16">
        <f t="shared" si="3"/>
        <v>55460.99</v>
      </c>
    </row>
    <row r="29" spans="1:19" ht="11.25">
      <c r="A29" s="4" t="s">
        <v>24</v>
      </c>
      <c r="C29" s="3" t="s">
        <v>154</v>
      </c>
      <c r="E29" s="6">
        <v>212415.28</v>
      </c>
      <c r="G29" s="19">
        <v>0.5</v>
      </c>
      <c r="I29" s="20">
        <f t="shared" si="0"/>
        <v>106207.64</v>
      </c>
      <c r="K29" s="5">
        <f t="shared" si="1"/>
        <v>106207.64</v>
      </c>
      <c r="M29" s="14">
        <v>0.3853</v>
      </c>
      <c r="O29" s="5">
        <f t="shared" si="4"/>
        <v>40921.803691999994</v>
      </c>
      <c r="Q29" s="16">
        <f t="shared" si="2"/>
        <v>65285.836308000005</v>
      </c>
      <c r="S29" s="16">
        <f t="shared" si="3"/>
        <v>212415.28</v>
      </c>
    </row>
    <row r="30" spans="1:19" ht="11.25">
      <c r="A30" s="4" t="s">
        <v>25</v>
      </c>
      <c r="C30" s="3" t="s">
        <v>155</v>
      </c>
      <c r="E30" s="6">
        <v>4767.9</v>
      </c>
      <c r="G30" s="19">
        <v>0.5</v>
      </c>
      <c r="I30" s="20">
        <f t="shared" si="0"/>
        <v>2383.95</v>
      </c>
      <c r="K30" s="5">
        <f t="shared" si="1"/>
        <v>2383.95</v>
      </c>
      <c r="M30" s="14">
        <v>0.4797</v>
      </c>
      <c r="O30" s="5">
        <f t="shared" si="4"/>
        <v>1143.580815</v>
      </c>
      <c r="Q30" s="16">
        <f t="shared" si="2"/>
        <v>1240.3691849999998</v>
      </c>
      <c r="S30" s="16">
        <f t="shared" si="3"/>
        <v>4767.9</v>
      </c>
    </row>
    <row r="31" spans="1:19" ht="11.25">
      <c r="A31" s="4" t="s">
        <v>26</v>
      </c>
      <c r="C31" s="3" t="s">
        <v>156</v>
      </c>
      <c r="E31" s="6">
        <v>10197</v>
      </c>
      <c r="G31" s="19">
        <v>0.5</v>
      </c>
      <c r="I31" s="20">
        <f t="shared" si="0"/>
        <v>5098.5</v>
      </c>
      <c r="K31" s="5">
        <f t="shared" si="1"/>
        <v>5098.5</v>
      </c>
      <c r="M31" s="14">
        <v>0.2901</v>
      </c>
      <c r="O31" s="5">
        <f t="shared" si="4"/>
        <v>1479.0748500000002</v>
      </c>
      <c r="Q31" s="16">
        <f t="shared" si="2"/>
        <v>3619.42515</v>
      </c>
      <c r="S31" s="16">
        <f t="shared" si="3"/>
        <v>10197</v>
      </c>
    </row>
    <row r="32" spans="1:19" ht="11.25">
      <c r="A32" s="4" t="s">
        <v>27</v>
      </c>
      <c r="C32" s="3" t="s">
        <v>157</v>
      </c>
      <c r="E32" s="6">
        <v>108904.52</v>
      </c>
      <c r="G32" s="19">
        <v>0.5</v>
      </c>
      <c r="I32" s="20">
        <f t="shared" si="0"/>
        <v>54452.26</v>
      </c>
      <c r="K32" s="5">
        <f t="shared" si="1"/>
        <v>54452.26</v>
      </c>
      <c r="M32" s="14">
        <v>0.3767</v>
      </c>
      <c r="O32" s="5">
        <f t="shared" si="4"/>
        <v>20512.166342</v>
      </c>
      <c r="Q32" s="16">
        <f t="shared" si="2"/>
        <v>33940.093658</v>
      </c>
      <c r="S32" s="16">
        <f t="shared" si="3"/>
        <v>108904.52</v>
      </c>
    </row>
    <row r="33" spans="1:19" ht="11.25">
      <c r="A33" s="4" t="s">
        <v>28</v>
      </c>
      <c r="C33" s="3" t="s">
        <v>158</v>
      </c>
      <c r="E33" s="6">
        <v>9962.84</v>
      </c>
      <c r="G33" s="19">
        <v>0.5</v>
      </c>
      <c r="I33" s="20">
        <f t="shared" si="0"/>
        <v>4981.42</v>
      </c>
      <c r="K33" s="5">
        <f t="shared" si="1"/>
        <v>4981.42</v>
      </c>
      <c r="M33" s="14">
        <v>0.304</v>
      </c>
      <c r="O33" s="5">
        <f t="shared" si="4"/>
        <v>1514.35168</v>
      </c>
      <c r="Q33" s="16">
        <f t="shared" si="2"/>
        <v>3467.0683200000003</v>
      </c>
      <c r="S33" s="16">
        <f t="shared" si="3"/>
        <v>9962.84</v>
      </c>
    </row>
    <row r="34" spans="1:19" ht="11.25">
      <c r="A34" s="4" t="s">
        <v>29</v>
      </c>
      <c r="C34" s="3" t="s">
        <v>159</v>
      </c>
      <c r="E34" s="6">
        <v>112756.82</v>
      </c>
      <c r="G34" s="19">
        <v>0.5</v>
      </c>
      <c r="I34" s="20">
        <f t="shared" si="0"/>
        <v>56378.41</v>
      </c>
      <c r="K34" s="5">
        <f t="shared" si="1"/>
        <v>56378.41</v>
      </c>
      <c r="M34" s="14">
        <v>0.3042</v>
      </c>
      <c r="O34" s="5">
        <f t="shared" si="4"/>
        <v>17150.312322</v>
      </c>
      <c r="Q34" s="16">
        <f t="shared" si="2"/>
        <v>39228.097678000006</v>
      </c>
      <c r="S34" s="16">
        <f t="shared" si="3"/>
        <v>112756.82</v>
      </c>
    </row>
    <row r="35" spans="1:19" ht="11.25">
      <c r="A35" s="4" t="s">
        <v>30</v>
      </c>
      <c r="C35" s="3" t="s">
        <v>160</v>
      </c>
      <c r="E35" s="6">
        <v>66453.71</v>
      </c>
      <c r="G35" s="19">
        <v>0.5</v>
      </c>
      <c r="I35" s="20">
        <f t="shared" si="0"/>
        <v>33226.855</v>
      </c>
      <c r="K35" s="5">
        <f t="shared" si="1"/>
        <v>33226.855</v>
      </c>
      <c r="M35" s="14">
        <v>0.3358</v>
      </c>
      <c r="O35" s="5">
        <f t="shared" si="4"/>
        <v>11157.577909000001</v>
      </c>
      <c r="Q35" s="16">
        <f t="shared" si="2"/>
        <v>22069.277091000004</v>
      </c>
      <c r="S35" s="16">
        <f t="shared" si="3"/>
        <v>66453.71</v>
      </c>
    </row>
    <row r="36" spans="1:19" ht="11.25">
      <c r="A36" s="4" t="s">
        <v>31</v>
      </c>
      <c r="C36" s="3" t="s">
        <v>161</v>
      </c>
      <c r="E36" s="6">
        <v>60703.62</v>
      </c>
      <c r="G36" s="19">
        <v>0.5</v>
      </c>
      <c r="I36" s="20">
        <f t="shared" si="0"/>
        <v>30351.81</v>
      </c>
      <c r="K36" s="5">
        <f t="shared" si="1"/>
        <v>30351.81</v>
      </c>
      <c r="M36" s="14">
        <v>0.3853</v>
      </c>
      <c r="O36" s="5">
        <f t="shared" si="4"/>
        <v>11694.552393</v>
      </c>
      <c r="Q36" s="16">
        <f t="shared" si="2"/>
        <v>18657.257607</v>
      </c>
      <c r="S36" s="16">
        <f t="shared" si="3"/>
        <v>60703.62</v>
      </c>
    </row>
    <row r="37" spans="1:19" ht="11.25">
      <c r="A37" s="4" t="s">
        <v>32</v>
      </c>
      <c r="C37" s="3" t="s">
        <v>162</v>
      </c>
      <c r="E37" s="6">
        <v>492192.95</v>
      </c>
      <c r="G37" s="19">
        <v>0.5</v>
      </c>
      <c r="I37" s="20">
        <f t="shared" si="0"/>
        <v>246096.475</v>
      </c>
      <c r="K37" s="5">
        <f t="shared" si="1"/>
        <v>246096.475</v>
      </c>
      <c r="M37" s="14">
        <v>0.4611</v>
      </c>
      <c r="O37" s="5">
        <f t="shared" si="4"/>
        <v>113475.0846225</v>
      </c>
      <c r="Q37" s="16">
        <f t="shared" si="2"/>
        <v>132621.3903775</v>
      </c>
      <c r="S37" s="16">
        <f t="shared" si="3"/>
        <v>492192.94999999995</v>
      </c>
    </row>
    <row r="38" spans="1:19" ht="11.25">
      <c r="A38" s="4" t="s">
        <v>33</v>
      </c>
      <c r="C38" s="3" t="s">
        <v>163</v>
      </c>
      <c r="E38" s="6">
        <v>34148.77</v>
      </c>
      <c r="G38" s="19">
        <v>0.5</v>
      </c>
      <c r="I38" s="20">
        <f t="shared" si="0"/>
        <v>17074.385</v>
      </c>
      <c r="K38" s="5">
        <f t="shared" si="1"/>
        <v>17074.385</v>
      </c>
      <c r="M38" s="14">
        <v>0.4584</v>
      </c>
      <c r="O38" s="5">
        <f t="shared" si="4"/>
        <v>7826.898083999999</v>
      </c>
      <c r="Q38" s="16">
        <f t="shared" si="2"/>
        <v>9247.486916</v>
      </c>
      <c r="S38" s="16">
        <f t="shared" si="3"/>
        <v>34148.77</v>
      </c>
    </row>
    <row r="39" spans="1:19" ht="11.25">
      <c r="A39" s="4" t="s">
        <v>34</v>
      </c>
      <c r="C39" s="3" t="s">
        <v>164</v>
      </c>
      <c r="E39" s="6">
        <v>13495.2</v>
      </c>
      <c r="G39" s="19">
        <v>0.5</v>
      </c>
      <c r="I39" s="20">
        <f t="shared" si="0"/>
        <v>6747.6</v>
      </c>
      <c r="K39" s="5">
        <f t="shared" si="1"/>
        <v>6747.6</v>
      </c>
      <c r="M39" s="14">
        <v>0.2324</v>
      </c>
      <c r="O39" s="5">
        <f t="shared" si="4"/>
        <v>1568.1422400000001</v>
      </c>
      <c r="Q39" s="16">
        <f t="shared" si="2"/>
        <v>5179.45776</v>
      </c>
      <c r="S39" s="16">
        <f t="shared" si="3"/>
        <v>13495.2</v>
      </c>
    </row>
    <row r="40" spans="1:19" ht="11.25">
      <c r="A40" s="4" t="s">
        <v>35</v>
      </c>
      <c r="C40" s="3" t="s">
        <v>165</v>
      </c>
      <c r="E40" s="6">
        <v>-294.15</v>
      </c>
      <c r="G40" s="19">
        <v>0.5</v>
      </c>
      <c r="I40" s="20">
        <f t="shared" si="0"/>
        <v>-147.075</v>
      </c>
      <c r="K40" s="5">
        <f t="shared" si="1"/>
        <v>-147.075</v>
      </c>
      <c r="M40" s="14">
        <v>0.3811</v>
      </c>
      <c r="O40" s="5">
        <f t="shared" si="4"/>
        <v>-56.050282499999994</v>
      </c>
      <c r="Q40" s="16">
        <f t="shared" si="2"/>
        <v>-91.0247175</v>
      </c>
      <c r="S40" s="16">
        <f t="shared" si="3"/>
        <v>-294.15</v>
      </c>
    </row>
    <row r="41" spans="1:19" ht="11.25">
      <c r="A41" s="4" t="s">
        <v>36</v>
      </c>
      <c r="C41" s="3" t="s">
        <v>166</v>
      </c>
      <c r="E41" s="6">
        <v>142062.38</v>
      </c>
      <c r="G41" s="19">
        <v>0.5</v>
      </c>
      <c r="I41" s="20">
        <f t="shared" si="0"/>
        <v>71031.19</v>
      </c>
      <c r="K41" s="5">
        <f t="shared" si="1"/>
        <v>71031.19</v>
      </c>
      <c r="M41" s="14">
        <v>0.283</v>
      </c>
      <c r="O41" s="5">
        <f t="shared" si="4"/>
        <v>20101.82677</v>
      </c>
      <c r="Q41" s="16">
        <f t="shared" si="2"/>
        <v>50929.36323</v>
      </c>
      <c r="S41" s="16">
        <f t="shared" si="3"/>
        <v>142062.38</v>
      </c>
    </row>
    <row r="42" spans="1:19" ht="11.25">
      <c r="A42" s="4" t="s">
        <v>37</v>
      </c>
      <c r="C42" s="3" t="s">
        <v>167</v>
      </c>
      <c r="E42" s="6">
        <v>19237.7</v>
      </c>
      <c r="G42" s="19">
        <v>0.5</v>
      </c>
      <c r="I42" s="20">
        <f t="shared" si="0"/>
        <v>9618.85</v>
      </c>
      <c r="K42" s="5">
        <f t="shared" si="1"/>
        <v>9618.85</v>
      </c>
      <c r="M42" s="14">
        <v>0.4348</v>
      </c>
      <c r="O42" s="5">
        <f t="shared" si="4"/>
        <v>4182.27598</v>
      </c>
      <c r="Q42" s="16">
        <f t="shared" si="2"/>
        <v>5436.57402</v>
      </c>
      <c r="S42" s="16">
        <f t="shared" si="3"/>
        <v>19237.7</v>
      </c>
    </row>
    <row r="43" spans="1:19" ht="11.25">
      <c r="A43" s="4" t="s">
        <v>38</v>
      </c>
      <c r="C43" s="3" t="s">
        <v>168</v>
      </c>
      <c r="E43" s="6">
        <v>17865.7</v>
      </c>
      <c r="G43" s="19">
        <v>0.5</v>
      </c>
      <c r="I43" s="20">
        <f t="shared" si="0"/>
        <v>8932.85</v>
      </c>
      <c r="K43" s="5">
        <f t="shared" si="1"/>
        <v>8932.85</v>
      </c>
      <c r="M43" s="14">
        <v>0.2898</v>
      </c>
      <c r="O43" s="5">
        <f t="shared" si="4"/>
        <v>2588.73993</v>
      </c>
      <c r="Q43" s="16">
        <f t="shared" si="2"/>
        <v>6344.110070000001</v>
      </c>
      <c r="S43" s="16">
        <f t="shared" si="3"/>
        <v>17865.7</v>
      </c>
    </row>
    <row r="44" spans="1:19" ht="11.25">
      <c r="A44" s="4" t="s">
        <v>39</v>
      </c>
      <c r="C44" s="3" t="s">
        <v>169</v>
      </c>
      <c r="E44" s="6">
        <v>39023.86</v>
      </c>
      <c r="G44" s="19">
        <v>0.5</v>
      </c>
      <c r="I44" s="20">
        <f t="shared" si="0"/>
        <v>19511.93</v>
      </c>
      <c r="K44" s="5">
        <f t="shared" si="1"/>
        <v>19511.93</v>
      </c>
      <c r="M44" s="14">
        <v>0.3687</v>
      </c>
      <c r="O44" s="5">
        <f t="shared" si="4"/>
        <v>7194.048591000001</v>
      </c>
      <c r="Q44" s="16">
        <f t="shared" si="2"/>
        <v>12317.881409</v>
      </c>
      <c r="S44" s="16">
        <f t="shared" si="3"/>
        <v>39023.86</v>
      </c>
    </row>
    <row r="45" spans="1:19" ht="11.25">
      <c r="A45" s="4" t="s">
        <v>40</v>
      </c>
      <c r="C45" s="3" t="s">
        <v>170</v>
      </c>
      <c r="E45" s="6">
        <v>5880.41</v>
      </c>
      <c r="G45" s="19">
        <v>0.5</v>
      </c>
      <c r="I45" s="20">
        <f t="shared" si="0"/>
        <v>2940.205</v>
      </c>
      <c r="K45" s="5">
        <f t="shared" si="1"/>
        <v>2940.205</v>
      </c>
      <c r="M45" s="14">
        <v>0.4871</v>
      </c>
      <c r="O45" s="5">
        <f t="shared" si="4"/>
        <v>1432.1738555</v>
      </c>
      <c r="Q45" s="16">
        <f t="shared" si="2"/>
        <v>1508.0311445</v>
      </c>
      <c r="S45" s="16">
        <f t="shared" si="3"/>
        <v>5880.41</v>
      </c>
    </row>
    <row r="46" spans="1:19" ht="11.25">
      <c r="A46" s="4" t="s">
        <v>41</v>
      </c>
      <c r="C46" s="3" t="s">
        <v>171</v>
      </c>
      <c r="E46" s="6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653</v>
      </c>
    </row>
    <row r="47" spans="1:19" ht="11.25">
      <c r="A47" s="4" t="s">
        <v>42</v>
      </c>
      <c r="C47" s="3" t="s">
        <v>172</v>
      </c>
      <c r="E47" s="6">
        <v>32783.4</v>
      </c>
      <c r="G47" s="19">
        <v>0.5</v>
      </c>
      <c r="I47" s="20">
        <f t="shared" si="0"/>
        <v>16391.7</v>
      </c>
      <c r="K47" s="5">
        <f t="shared" si="1"/>
        <v>16391.7</v>
      </c>
      <c r="M47" s="14">
        <v>0.3471</v>
      </c>
      <c r="O47" s="5">
        <f t="shared" si="4"/>
        <v>5689.55907</v>
      </c>
      <c r="Q47" s="16">
        <f t="shared" si="2"/>
        <v>10702.140930000001</v>
      </c>
      <c r="S47" s="16">
        <f t="shared" si="3"/>
        <v>32783.4</v>
      </c>
    </row>
    <row r="48" spans="1:19" ht="11.25">
      <c r="A48" s="4" t="s">
        <v>43</v>
      </c>
      <c r="C48" s="3" t="s">
        <v>173</v>
      </c>
      <c r="E48" s="6">
        <v>6215.55</v>
      </c>
      <c r="G48" s="19">
        <v>0.5</v>
      </c>
      <c r="I48" s="20">
        <f t="shared" si="0"/>
        <v>3107.775</v>
      </c>
      <c r="K48" s="5">
        <f t="shared" si="1"/>
        <v>3107.775</v>
      </c>
      <c r="M48" s="14">
        <v>0.2266</v>
      </c>
      <c r="O48" s="5">
        <f t="shared" si="4"/>
        <v>704.221815</v>
      </c>
      <c r="Q48" s="16">
        <f t="shared" si="2"/>
        <v>2403.553185</v>
      </c>
      <c r="S48" s="16">
        <f t="shared" si="3"/>
        <v>6215.55</v>
      </c>
    </row>
    <row r="49" spans="1:19" ht="11.25">
      <c r="A49" s="4" t="s">
        <v>44</v>
      </c>
      <c r="C49" s="3" t="s">
        <v>174</v>
      </c>
      <c r="E49" s="6">
        <v>48544.28</v>
      </c>
      <c r="G49" s="19">
        <v>0.5</v>
      </c>
      <c r="I49" s="20">
        <f t="shared" si="0"/>
        <v>24272.14</v>
      </c>
      <c r="K49" s="5">
        <f t="shared" si="1"/>
        <v>24272.14</v>
      </c>
      <c r="M49" s="14">
        <v>0.2335</v>
      </c>
      <c r="O49" s="5">
        <f t="shared" si="4"/>
        <v>5667.544690000001</v>
      </c>
      <c r="Q49" s="16">
        <f t="shared" si="2"/>
        <v>18604.595309999997</v>
      </c>
      <c r="S49" s="16">
        <f t="shared" si="3"/>
        <v>48544.28</v>
      </c>
    </row>
    <row r="50" spans="1:19" ht="11.25">
      <c r="A50" s="4" t="s">
        <v>45</v>
      </c>
      <c r="C50" s="3" t="s">
        <v>175</v>
      </c>
      <c r="E50" s="6">
        <v>86346.52</v>
      </c>
      <c r="G50" s="19">
        <v>0.5</v>
      </c>
      <c r="I50" s="20">
        <f t="shared" si="0"/>
        <v>43173.26</v>
      </c>
      <c r="K50" s="5">
        <f t="shared" si="1"/>
        <v>43173.26</v>
      </c>
      <c r="M50" s="14">
        <v>0.4444</v>
      </c>
      <c r="O50" s="5">
        <f t="shared" si="4"/>
        <v>19186.196744</v>
      </c>
      <c r="Q50" s="16">
        <f t="shared" si="2"/>
        <v>23987.063256</v>
      </c>
      <c r="S50" s="16">
        <f t="shared" si="3"/>
        <v>86346.52</v>
      </c>
    </row>
    <row r="51" spans="1:19" ht="11.25">
      <c r="A51" s="4" t="s">
        <v>46</v>
      </c>
      <c r="C51" s="3" t="s">
        <v>176</v>
      </c>
      <c r="E51" s="6">
        <v>182666.8</v>
      </c>
      <c r="G51" s="19">
        <v>0.5</v>
      </c>
      <c r="I51" s="20">
        <f t="shared" si="0"/>
        <v>91333.4</v>
      </c>
      <c r="K51" s="5">
        <f t="shared" si="1"/>
        <v>91333.4</v>
      </c>
      <c r="M51" s="14">
        <v>0.3755</v>
      </c>
      <c r="O51" s="5">
        <f t="shared" si="4"/>
        <v>34295.691699999996</v>
      </c>
      <c r="Q51" s="16">
        <f t="shared" si="2"/>
        <v>57037.7083</v>
      </c>
      <c r="S51" s="16">
        <f t="shared" si="3"/>
        <v>182666.8</v>
      </c>
    </row>
    <row r="52" spans="1:19" ht="11.25">
      <c r="A52" s="4" t="s">
        <v>47</v>
      </c>
      <c r="C52" s="3" t="s">
        <v>177</v>
      </c>
      <c r="E52" s="6">
        <v>40933.1</v>
      </c>
      <c r="G52" s="19">
        <v>0.5</v>
      </c>
      <c r="I52" s="20">
        <f t="shared" si="0"/>
        <v>20466.55</v>
      </c>
      <c r="K52" s="5">
        <f t="shared" si="1"/>
        <v>20466.55</v>
      </c>
      <c r="M52" s="14">
        <v>0.2786</v>
      </c>
      <c r="O52" s="5">
        <f t="shared" si="4"/>
        <v>5701.98083</v>
      </c>
      <c r="Q52" s="16">
        <f t="shared" si="2"/>
        <v>14764.569169999999</v>
      </c>
      <c r="S52" s="16">
        <f t="shared" si="3"/>
        <v>40933.1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80890.7</v>
      </c>
      <c r="G54" s="19">
        <v>0.5</v>
      </c>
      <c r="I54" s="20">
        <f t="shared" si="0"/>
        <v>40445.35</v>
      </c>
      <c r="K54" s="5">
        <f t="shared" si="1"/>
        <v>40445.35</v>
      </c>
      <c r="M54" s="14">
        <v>0.3613</v>
      </c>
      <c r="O54" s="5">
        <f t="shared" si="4"/>
        <v>14612.904955</v>
      </c>
      <c r="Q54" s="16">
        <f t="shared" si="2"/>
        <v>25832.445045</v>
      </c>
      <c r="S54" s="16">
        <f t="shared" si="3"/>
        <v>80890.7</v>
      </c>
    </row>
    <row r="55" spans="1:19" ht="11.25">
      <c r="A55" s="4" t="s">
        <v>50</v>
      </c>
      <c r="C55" s="3" t="s">
        <v>180</v>
      </c>
      <c r="E55" s="6">
        <v>22538</v>
      </c>
      <c r="G55" s="19">
        <v>0.5</v>
      </c>
      <c r="I55" s="20">
        <f t="shared" si="0"/>
        <v>11269</v>
      </c>
      <c r="K55" s="5">
        <f t="shared" si="1"/>
        <v>11269</v>
      </c>
      <c r="M55" s="14">
        <v>0.4483</v>
      </c>
      <c r="O55" s="5">
        <f t="shared" si="4"/>
        <v>5051.892699999999</v>
      </c>
      <c r="Q55" s="16">
        <f t="shared" si="2"/>
        <v>6217.107300000001</v>
      </c>
      <c r="S55" s="16">
        <f t="shared" si="3"/>
        <v>22538</v>
      </c>
    </row>
    <row r="56" spans="1:19" ht="11.25">
      <c r="A56" s="4" t="s">
        <v>51</v>
      </c>
      <c r="C56" s="3" t="s">
        <v>181</v>
      </c>
      <c r="E56" s="6">
        <v>14646.22</v>
      </c>
      <c r="G56" s="19">
        <v>0.5</v>
      </c>
      <c r="I56" s="20">
        <f t="shared" si="0"/>
        <v>7323.11</v>
      </c>
      <c r="K56" s="5">
        <f t="shared" si="1"/>
        <v>7323.11</v>
      </c>
      <c r="M56" s="14">
        <v>0.3144</v>
      </c>
      <c r="O56" s="5">
        <f t="shared" si="4"/>
        <v>2302.385784</v>
      </c>
      <c r="Q56" s="16">
        <f t="shared" si="2"/>
        <v>5020.724216</v>
      </c>
      <c r="S56" s="16">
        <f t="shared" si="3"/>
        <v>14646.219999999998</v>
      </c>
    </row>
    <row r="57" spans="1:19" ht="11.25">
      <c r="A57" s="4" t="s">
        <v>52</v>
      </c>
      <c r="C57" s="3" t="s">
        <v>182</v>
      </c>
      <c r="E57" s="6">
        <v>73250.32</v>
      </c>
      <c r="G57" s="19">
        <v>0.5</v>
      </c>
      <c r="I57" s="20">
        <f t="shared" si="0"/>
        <v>36625.16</v>
      </c>
      <c r="K57" s="5">
        <f t="shared" si="1"/>
        <v>36625.16</v>
      </c>
      <c r="M57" s="14">
        <v>0.3627</v>
      </c>
      <c r="O57" s="5">
        <f t="shared" si="4"/>
        <v>13283.945532000002</v>
      </c>
      <c r="Q57" s="16">
        <f t="shared" si="2"/>
        <v>23341.214468000002</v>
      </c>
      <c r="S57" s="16">
        <f t="shared" si="3"/>
        <v>73250.32</v>
      </c>
    </row>
    <row r="58" spans="1:19" ht="11.25">
      <c r="A58" s="4" t="s">
        <v>53</v>
      </c>
      <c r="C58" s="3" t="s">
        <v>183</v>
      </c>
      <c r="E58" s="6">
        <v>653</v>
      </c>
      <c r="G58" s="19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653</v>
      </c>
    </row>
    <row r="59" spans="1:19" ht="11.25">
      <c r="A59" s="4" t="s">
        <v>54</v>
      </c>
      <c r="C59" s="3" t="s">
        <v>184</v>
      </c>
      <c r="E59" s="6">
        <v>27406.2</v>
      </c>
      <c r="G59" s="19">
        <v>0.5</v>
      </c>
      <c r="I59" s="20">
        <f t="shared" si="0"/>
        <v>13703.1</v>
      </c>
      <c r="K59" s="5">
        <f t="shared" si="1"/>
        <v>13703.1</v>
      </c>
      <c r="M59" s="14">
        <v>0.4391</v>
      </c>
      <c r="O59" s="5">
        <f t="shared" si="4"/>
        <v>6017.03121</v>
      </c>
      <c r="Q59" s="16">
        <f t="shared" si="2"/>
        <v>7686.06879</v>
      </c>
      <c r="S59" s="16">
        <f t="shared" si="3"/>
        <v>27406.2</v>
      </c>
    </row>
    <row r="60" spans="1:19" ht="11.25">
      <c r="A60" s="4" t="s">
        <v>55</v>
      </c>
      <c r="C60" s="3" t="s">
        <v>185</v>
      </c>
      <c r="E60" s="6">
        <v>25286.9</v>
      </c>
      <c r="G60" s="19">
        <v>0.5</v>
      </c>
      <c r="I60" s="20">
        <f t="shared" si="0"/>
        <v>12643.45</v>
      </c>
      <c r="K60" s="5">
        <f t="shared" si="1"/>
        <v>12643.45</v>
      </c>
      <c r="M60" s="14">
        <v>0.2245</v>
      </c>
      <c r="O60" s="5">
        <f t="shared" si="4"/>
        <v>2838.454525</v>
      </c>
      <c r="Q60" s="16">
        <f t="shared" si="2"/>
        <v>9804.995475</v>
      </c>
      <c r="S60" s="16">
        <f t="shared" si="3"/>
        <v>25286.9</v>
      </c>
    </row>
    <row r="61" spans="1:19" ht="11.25">
      <c r="A61" s="4" t="s">
        <v>56</v>
      </c>
      <c r="C61" s="3" t="s">
        <v>186</v>
      </c>
      <c r="E61" s="6">
        <v>201696.51</v>
      </c>
      <c r="G61" s="19">
        <v>0.5</v>
      </c>
      <c r="I61" s="20">
        <f t="shared" si="0"/>
        <v>100848.255</v>
      </c>
      <c r="K61" s="5">
        <f t="shared" si="1"/>
        <v>100848.255</v>
      </c>
      <c r="M61" s="17">
        <v>0.4764</v>
      </c>
      <c r="O61" s="5">
        <f t="shared" si="4"/>
        <v>48044.108682</v>
      </c>
      <c r="Q61" s="16">
        <f t="shared" si="2"/>
        <v>52804.14631800001</v>
      </c>
      <c r="S61" s="16">
        <f t="shared" si="3"/>
        <v>201696.51</v>
      </c>
    </row>
    <row r="62" spans="1:19" ht="11.25">
      <c r="A62" s="4" t="s">
        <v>57</v>
      </c>
      <c r="C62" s="3" t="s">
        <v>187</v>
      </c>
      <c r="E62" s="6">
        <v>65151.49</v>
      </c>
      <c r="G62" s="19">
        <v>0.5</v>
      </c>
      <c r="I62" s="20">
        <f t="shared" si="0"/>
        <v>32575.745</v>
      </c>
      <c r="K62" s="5">
        <f t="shared" si="1"/>
        <v>32575.745</v>
      </c>
      <c r="M62" s="14">
        <v>0.4401</v>
      </c>
      <c r="O62" s="5">
        <f t="shared" si="4"/>
        <v>14336.585374499999</v>
      </c>
      <c r="Q62" s="16">
        <f t="shared" si="2"/>
        <v>18239.1596255</v>
      </c>
      <c r="S62" s="16">
        <f t="shared" si="3"/>
        <v>65151.490000000005</v>
      </c>
    </row>
    <row r="63" spans="1:19" ht="11.25">
      <c r="A63" s="4" t="s">
        <v>58</v>
      </c>
      <c r="C63" s="3" t="s">
        <v>188</v>
      </c>
      <c r="E63" s="6">
        <v>16596.82</v>
      </c>
      <c r="G63" s="19">
        <v>0.5</v>
      </c>
      <c r="I63" s="20">
        <f t="shared" si="0"/>
        <v>8298.41</v>
      </c>
      <c r="K63" s="5">
        <f t="shared" si="1"/>
        <v>8298.41</v>
      </c>
      <c r="M63" s="14">
        <v>0.1698</v>
      </c>
      <c r="O63" s="5">
        <f t="shared" si="4"/>
        <v>1409.0700180000001</v>
      </c>
      <c r="Q63" s="16">
        <f t="shared" si="2"/>
        <v>6889.3399819999995</v>
      </c>
      <c r="S63" s="16">
        <f t="shared" si="3"/>
        <v>16596.82</v>
      </c>
    </row>
    <row r="64" spans="1:19" ht="11.25">
      <c r="A64" s="4" t="s">
        <v>59</v>
      </c>
      <c r="C64" s="3" t="s">
        <v>189</v>
      </c>
      <c r="E64" s="6">
        <v>45840.4</v>
      </c>
      <c r="G64" s="19">
        <v>0.5</v>
      </c>
      <c r="I64" s="20">
        <f t="shared" si="0"/>
        <v>22920.2</v>
      </c>
      <c r="K64" s="5">
        <f t="shared" si="1"/>
        <v>22920.2</v>
      </c>
      <c r="M64" s="14">
        <v>0.3355</v>
      </c>
      <c r="O64" s="5">
        <f t="shared" si="4"/>
        <v>7689.727100000001</v>
      </c>
      <c r="Q64" s="16">
        <f t="shared" si="2"/>
        <v>15230.4729</v>
      </c>
      <c r="S64" s="16">
        <f t="shared" si="3"/>
        <v>45840.4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110342.35</v>
      </c>
      <c r="G66" s="19">
        <v>0.5</v>
      </c>
      <c r="I66" s="20">
        <f t="shared" si="0"/>
        <v>55171.175</v>
      </c>
      <c r="K66" s="5">
        <f t="shared" si="1"/>
        <v>55171.175</v>
      </c>
      <c r="M66" s="14">
        <v>0.2286</v>
      </c>
      <c r="O66" s="5">
        <f t="shared" si="4"/>
        <v>12612.130605</v>
      </c>
      <c r="Q66" s="16">
        <f t="shared" si="2"/>
        <v>42559.044395000004</v>
      </c>
      <c r="S66" s="16">
        <f t="shared" si="3"/>
        <v>110342.35</v>
      </c>
    </row>
    <row r="67" spans="1:19" ht="11.25">
      <c r="A67" s="4" t="s">
        <v>62</v>
      </c>
      <c r="C67" s="3" t="s">
        <v>192</v>
      </c>
      <c r="E67" s="6">
        <v>14037.68</v>
      </c>
      <c r="G67" s="19">
        <v>0.5</v>
      </c>
      <c r="I67" s="20">
        <f t="shared" si="0"/>
        <v>7018.84</v>
      </c>
      <c r="K67" s="5">
        <f t="shared" si="1"/>
        <v>7018.84</v>
      </c>
      <c r="M67" s="14">
        <v>0.4333</v>
      </c>
      <c r="O67" s="5">
        <f t="shared" si="4"/>
        <v>3041.2633720000003</v>
      </c>
      <c r="Q67" s="16">
        <f t="shared" si="2"/>
        <v>3977.576628</v>
      </c>
      <c r="S67" s="16">
        <f t="shared" si="3"/>
        <v>14037.68</v>
      </c>
    </row>
    <row r="68" spans="1:19" ht="11.25">
      <c r="A68" s="4" t="s">
        <v>63</v>
      </c>
      <c r="C68" s="3" t="s">
        <v>193</v>
      </c>
      <c r="E68" s="6">
        <v>55554.66</v>
      </c>
      <c r="G68" s="19">
        <v>0.5</v>
      </c>
      <c r="I68" s="20">
        <f t="shared" si="0"/>
        <v>27777.33</v>
      </c>
      <c r="K68" s="5">
        <f t="shared" si="1"/>
        <v>27777.33</v>
      </c>
      <c r="M68" s="14">
        <v>0.2834</v>
      </c>
      <c r="O68" s="5">
        <f t="shared" si="4"/>
        <v>7872.095322</v>
      </c>
      <c r="Q68" s="16">
        <f t="shared" si="2"/>
        <v>19905.234678</v>
      </c>
      <c r="S68" s="16">
        <f t="shared" si="3"/>
        <v>55554.66</v>
      </c>
    </row>
    <row r="69" spans="1:19" ht="11.25">
      <c r="A69" s="4" t="s">
        <v>64</v>
      </c>
      <c r="C69" s="3" t="s">
        <v>194</v>
      </c>
      <c r="E69" s="6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27210.33</v>
      </c>
      <c r="G70" s="19">
        <v>0.5</v>
      </c>
      <c r="I70" s="20">
        <f t="shared" si="0"/>
        <v>13605.165</v>
      </c>
      <c r="K70" s="5">
        <f t="shared" si="1"/>
        <v>13605.165</v>
      </c>
      <c r="M70" s="14">
        <v>0.4329</v>
      </c>
      <c r="O70" s="5">
        <f t="shared" si="4"/>
        <v>5889.675928500001</v>
      </c>
      <c r="Q70" s="16">
        <f t="shared" si="2"/>
        <v>7715.4890715</v>
      </c>
      <c r="S70" s="16">
        <f t="shared" si="3"/>
        <v>27210.33</v>
      </c>
    </row>
    <row r="71" spans="1:19" ht="11.25">
      <c r="A71" s="4" t="s">
        <v>66</v>
      </c>
      <c r="C71" s="3" t="s">
        <v>196</v>
      </c>
      <c r="E71" s="6">
        <v>64045.92</v>
      </c>
      <c r="G71" s="19">
        <v>0.5</v>
      </c>
      <c r="I71" s="20">
        <f t="shared" si="0"/>
        <v>32022.96</v>
      </c>
      <c r="K71" s="5">
        <f t="shared" si="1"/>
        <v>32022.96</v>
      </c>
      <c r="M71" s="14">
        <v>0.1971</v>
      </c>
      <c r="O71" s="5">
        <f t="shared" si="4"/>
        <v>6311.725415999999</v>
      </c>
      <c r="Q71" s="16">
        <f t="shared" si="2"/>
        <v>25711.234583999998</v>
      </c>
      <c r="S71" s="16">
        <f t="shared" si="3"/>
        <v>64045.92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28052.43</v>
      </c>
      <c r="G73" s="19">
        <v>0.5</v>
      </c>
      <c r="I73" s="20">
        <f t="shared" si="0"/>
        <v>14026.215</v>
      </c>
      <c r="K73" s="5">
        <f t="shared" si="1"/>
        <v>14026.215</v>
      </c>
      <c r="M73" s="14">
        <v>0.2686</v>
      </c>
      <c r="O73" s="5">
        <f t="shared" si="4"/>
        <v>3767.441349</v>
      </c>
      <c r="Q73" s="16">
        <f t="shared" si="2"/>
        <v>10258.773651</v>
      </c>
      <c r="S73" s="16">
        <f t="shared" si="3"/>
        <v>28052.43</v>
      </c>
    </row>
    <row r="74" spans="1:19" ht="11.25">
      <c r="A74" s="4" t="s">
        <v>69</v>
      </c>
      <c r="C74" s="3" t="s">
        <v>199</v>
      </c>
      <c r="E74" s="6">
        <v>17503.19</v>
      </c>
      <c r="G74" s="19">
        <v>0.5</v>
      </c>
      <c r="I74" s="20">
        <f aca="true" t="shared" si="5" ref="I74:I137">E74*G74</f>
        <v>8751.595</v>
      </c>
      <c r="K74" s="5">
        <f aca="true" t="shared" si="6" ref="K74:K135">E74-I74</f>
        <v>8751.595</v>
      </c>
      <c r="M74" s="14">
        <v>0.4083</v>
      </c>
      <c r="O74" s="5">
        <f t="shared" si="4"/>
        <v>3573.2762384999996</v>
      </c>
      <c r="Q74" s="16">
        <f aca="true" t="shared" si="7" ref="Q74:Q135">K74-O74</f>
        <v>5178.3187615</v>
      </c>
      <c r="S74" s="16">
        <f aca="true" t="shared" si="8" ref="S74:S135">I74+O74+Q74</f>
        <v>17503.19</v>
      </c>
    </row>
    <row r="75" spans="1:19" ht="11.25">
      <c r="A75" s="4" t="s">
        <v>70</v>
      </c>
      <c r="C75" s="3" t="s">
        <v>200</v>
      </c>
      <c r="E75" s="6">
        <v>167518.96</v>
      </c>
      <c r="G75" s="19">
        <v>0.5</v>
      </c>
      <c r="I75" s="20">
        <f t="shared" si="5"/>
        <v>83759.48</v>
      </c>
      <c r="K75" s="5">
        <f t="shared" si="6"/>
        <v>83759.48</v>
      </c>
      <c r="M75" s="14">
        <v>0.2865</v>
      </c>
      <c r="O75" s="5">
        <f aca="true" t="shared" si="9" ref="O75:O135">K75*M75</f>
        <v>23997.091019999996</v>
      </c>
      <c r="Q75" s="16">
        <f t="shared" si="7"/>
        <v>59762.38898</v>
      </c>
      <c r="S75" s="16">
        <f t="shared" si="8"/>
        <v>167518.96</v>
      </c>
    </row>
    <row r="76" spans="1:19" ht="11.25">
      <c r="A76" s="4" t="s">
        <v>71</v>
      </c>
      <c r="C76" s="3" t="s">
        <v>201</v>
      </c>
      <c r="E76" s="6">
        <v>24842.4</v>
      </c>
      <c r="G76" s="19">
        <v>0.5</v>
      </c>
      <c r="I76" s="20">
        <f t="shared" si="5"/>
        <v>12421.2</v>
      </c>
      <c r="K76" s="5">
        <f t="shared" si="6"/>
        <v>12421.2</v>
      </c>
      <c r="M76" s="14">
        <v>0.2539</v>
      </c>
      <c r="O76" s="5">
        <f t="shared" si="9"/>
        <v>3153.7426800000003</v>
      </c>
      <c r="Q76" s="16">
        <f t="shared" si="7"/>
        <v>9267.457320000001</v>
      </c>
      <c r="S76" s="16">
        <f t="shared" si="8"/>
        <v>24842.4</v>
      </c>
    </row>
    <row r="77" spans="1:19" ht="11.25">
      <c r="A77" s="4" t="s">
        <v>72</v>
      </c>
      <c r="C77" s="3" t="s">
        <v>202</v>
      </c>
      <c r="E77" s="6">
        <v>113929.4</v>
      </c>
      <c r="G77" s="19">
        <v>0.5</v>
      </c>
      <c r="I77" s="20">
        <f t="shared" si="5"/>
        <v>56964.7</v>
      </c>
      <c r="K77" s="5">
        <f t="shared" si="6"/>
        <v>56964.7</v>
      </c>
      <c r="M77" s="14">
        <v>0.2355</v>
      </c>
      <c r="O77" s="5">
        <f t="shared" si="9"/>
        <v>13415.186849999998</v>
      </c>
      <c r="Q77" s="16">
        <f t="shared" si="7"/>
        <v>43549.51315</v>
      </c>
      <c r="S77" s="16">
        <f t="shared" si="8"/>
        <v>113929.4</v>
      </c>
    </row>
    <row r="78" spans="1:19" ht="11.25">
      <c r="A78" s="4" t="s">
        <v>73</v>
      </c>
      <c r="C78" s="3" t="s">
        <v>203</v>
      </c>
      <c r="E78" s="6">
        <v>82803.06</v>
      </c>
      <c r="G78" s="19">
        <v>0.5</v>
      </c>
      <c r="I78" s="20">
        <f t="shared" si="5"/>
        <v>41401.53</v>
      </c>
      <c r="K78" s="5">
        <f t="shared" si="6"/>
        <v>41401.53</v>
      </c>
      <c r="M78" s="14">
        <v>0.4342</v>
      </c>
      <c r="O78" s="5">
        <f t="shared" si="9"/>
        <v>17976.544326</v>
      </c>
      <c r="Q78" s="16">
        <f t="shared" si="7"/>
        <v>23424.985674</v>
      </c>
      <c r="S78" s="16">
        <f t="shared" si="8"/>
        <v>82803.06</v>
      </c>
    </row>
    <row r="79" spans="1:19" ht="11.25">
      <c r="A79" s="4" t="s">
        <v>74</v>
      </c>
      <c r="C79" s="3" t="s">
        <v>204</v>
      </c>
      <c r="E79" s="6">
        <v>53201.5</v>
      </c>
      <c r="G79" s="19">
        <v>0.5</v>
      </c>
      <c r="I79" s="20">
        <f t="shared" si="5"/>
        <v>26600.75</v>
      </c>
      <c r="K79" s="5">
        <f t="shared" si="6"/>
        <v>26600.75</v>
      </c>
      <c r="M79" s="14">
        <v>0.2232</v>
      </c>
      <c r="O79" s="5">
        <f t="shared" si="9"/>
        <v>5937.2874</v>
      </c>
      <c r="Q79" s="16">
        <f t="shared" si="7"/>
        <v>20663.4626</v>
      </c>
      <c r="S79" s="16">
        <f t="shared" si="8"/>
        <v>53201.5</v>
      </c>
    </row>
    <row r="80" spans="1:19" ht="11.25">
      <c r="A80" s="4" t="s">
        <v>75</v>
      </c>
      <c r="C80" s="3" t="s">
        <v>205</v>
      </c>
      <c r="E80" s="6">
        <v>11818.1</v>
      </c>
      <c r="G80" s="19">
        <v>0.5</v>
      </c>
      <c r="I80" s="20">
        <f t="shared" si="5"/>
        <v>5909.05</v>
      </c>
      <c r="K80" s="5">
        <f t="shared" si="6"/>
        <v>5909.05</v>
      </c>
      <c r="M80" s="14">
        <v>0.3716</v>
      </c>
      <c r="O80" s="5">
        <f t="shared" si="9"/>
        <v>2195.80298</v>
      </c>
      <c r="Q80" s="16">
        <f t="shared" si="7"/>
        <v>3713.2470200000002</v>
      </c>
      <c r="S80" s="16">
        <f t="shared" si="8"/>
        <v>11818.1</v>
      </c>
    </row>
    <row r="81" spans="1:19" ht="11.25">
      <c r="A81" s="4" t="s">
        <v>76</v>
      </c>
      <c r="C81" s="3" t="s">
        <v>206</v>
      </c>
      <c r="E81" s="6">
        <v>228121.49</v>
      </c>
      <c r="G81" s="19">
        <v>0.5</v>
      </c>
      <c r="I81" s="20">
        <f t="shared" si="5"/>
        <v>114060.745</v>
      </c>
      <c r="K81" s="5">
        <f t="shared" si="6"/>
        <v>114060.745</v>
      </c>
      <c r="M81" s="14">
        <v>0.3414</v>
      </c>
      <c r="O81" s="5">
        <f t="shared" si="9"/>
        <v>38940.338342999996</v>
      </c>
      <c r="Q81" s="16">
        <f t="shared" si="7"/>
        <v>75120.406657</v>
      </c>
      <c r="S81" s="16">
        <f t="shared" si="8"/>
        <v>228121.49</v>
      </c>
    </row>
    <row r="82" spans="1:19" ht="11.25">
      <c r="A82" s="4" t="s">
        <v>77</v>
      </c>
      <c r="C82" s="3" t="s">
        <v>207</v>
      </c>
      <c r="E82" s="6">
        <v>82760.8</v>
      </c>
      <c r="G82" s="19">
        <v>0.5</v>
      </c>
      <c r="I82" s="20">
        <f t="shared" si="5"/>
        <v>41380.4</v>
      </c>
      <c r="K82" s="5">
        <f t="shared" si="6"/>
        <v>41380.4</v>
      </c>
      <c r="M82" s="14">
        <v>0.2923</v>
      </c>
      <c r="O82" s="5">
        <f t="shared" si="9"/>
        <v>12095.49092</v>
      </c>
      <c r="Q82" s="16">
        <f t="shared" si="7"/>
        <v>29284.90908</v>
      </c>
      <c r="S82" s="16">
        <f t="shared" si="8"/>
        <v>82760.8</v>
      </c>
    </row>
    <row r="83" spans="1:19" ht="11.25">
      <c r="A83" s="4" t="s">
        <v>78</v>
      </c>
      <c r="C83" s="3" t="s">
        <v>208</v>
      </c>
      <c r="E83" s="6">
        <v>70474.1</v>
      </c>
      <c r="G83" s="19">
        <v>0.5</v>
      </c>
      <c r="I83" s="20">
        <f t="shared" si="5"/>
        <v>35237.05</v>
      </c>
      <c r="K83" s="5">
        <f t="shared" si="6"/>
        <v>35237.05</v>
      </c>
      <c r="M83" s="14">
        <v>0.4199</v>
      </c>
      <c r="O83" s="5">
        <f t="shared" si="9"/>
        <v>14796.037295000002</v>
      </c>
      <c r="Q83" s="16">
        <f t="shared" si="7"/>
        <v>20441.012705</v>
      </c>
      <c r="S83" s="16">
        <f t="shared" si="8"/>
        <v>70474.1</v>
      </c>
    </row>
    <row r="84" spans="1:19" ht="11.25">
      <c r="A84" s="4" t="s">
        <v>79</v>
      </c>
      <c r="C84" s="3" t="s">
        <v>209</v>
      </c>
      <c r="E84" s="6">
        <v>158267.25</v>
      </c>
      <c r="G84" s="19">
        <v>0.5</v>
      </c>
      <c r="I84" s="20">
        <f t="shared" si="5"/>
        <v>79133.625</v>
      </c>
      <c r="K84" s="5">
        <f t="shared" si="6"/>
        <v>79133.625</v>
      </c>
      <c r="M84" s="14">
        <v>0.3227</v>
      </c>
      <c r="O84" s="5">
        <f t="shared" si="9"/>
        <v>25536.4207875</v>
      </c>
      <c r="Q84" s="16">
        <f t="shared" si="7"/>
        <v>53597.2042125</v>
      </c>
      <c r="S84" s="16">
        <f t="shared" si="8"/>
        <v>158267.25</v>
      </c>
    </row>
    <row r="85" spans="1:19" ht="11.25">
      <c r="A85" s="4" t="s">
        <v>80</v>
      </c>
      <c r="C85" s="3" t="s">
        <v>210</v>
      </c>
      <c r="E85" s="6">
        <v>48587.23</v>
      </c>
      <c r="G85" s="19">
        <v>0.5</v>
      </c>
      <c r="I85" s="20">
        <f t="shared" si="5"/>
        <v>24293.615</v>
      </c>
      <c r="K85" s="5">
        <f t="shared" si="6"/>
        <v>24293.615</v>
      </c>
      <c r="M85" s="14">
        <v>0.4397</v>
      </c>
      <c r="O85" s="5">
        <f t="shared" si="9"/>
        <v>10681.9025155</v>
      </c>
      <c r="Q85" s="16">
        <f t="shared" si="7"/>
        <v>13611.712484500002</v>
      </c>
      <c r="S85" s="16">
        <f t="shared" si="8"/>
        <v>48587.23</v>
      </c>
    </row>
    <row r="86" spans="1:19" ht="11.25">
      <c r="A86" s="4" t="s">
        <v>81</v>
      </c>
      <c r="C86" s="3" t="s">
        <v>211</v>
      </c>
      <c r="E86" s="6">
        <v>107532.2</v>
      </c>
      <c r="G86" s="19">
        <v>0.5</v>
      </c>
      <c r="I86" s="20">
        <f t="shared" si="5"/>
        <v>53766.1</v>
      </c>
      <c r="K86" s="5">
        <f t="shared" si="6"/>
        <v>53766.1</v>
      </c>
      <c r="M86" s="14">
        <v>0.2336</v>
      </c>
      <c r="O86" s="5">
        <f t="shared" si="9"/>
        <v>12559.76096</v>
      </c>
      <c r="Q86" s="16">
        <f t="shared" si="7"/>
        <v>41206.33904</v>
      </c>
      <c r="S86" s="16">
        <f t="shared" si="8"/>
        <v>107532.19999999998</v>
      </c>
    </row>
    <row r="87" spans="1:19" ht="11.25">
      <c r="A87" s="4" t="s">
        <v>82</v>
      </c>
      <c r="C87" s="3" t="s">
        <v>212</v>
      </c>
      <c r="E87" s="6">
        <v>98306.16</v>
      </c>
      <c r="G87" s="19">
        <v>0.5</v>
      </c>
      <c r="I87" s="20">
        <f t="shared" si="5"/>
        <v>49153.08</v>
      </c>
      <c r="K87" s="5">
        <f t="shared" si="6"/>
        <v>49153.08</v>
      </c>
      <c r="M87" s="14">
        <v>0.3445</v>
      </c>
      <c r="O87" s="5">
        <f t="shared" si="9"/>
        <v>16933.23606</v>
      </c>
      <c r="Q87" s="16">
        <f t="shared" si="7"/>
        <v>32219.843940000002</v>
      </c>
      <c r="S87" s="16">
        <f t="shared" si="8"/>
        <v>98306.16</v>
      </c>
    </row>
    <row r="88" spans="1:19" ht="11.25">
      <c r="A88" s="4" t="s">
        <v>83</v>
      </c>
      <c r="C88" s="3" t="s">
        <v>213</v>
      </c>
      <c r="E88" s="6">
        <v>27451.62</v>
      </c>
      <c r="G88" s="19">
        <v>0.5</v>
      </c>
      <c r="I88" s="20">
        <f t="shared" si="5"/>
        <v>13725.81</v>
      </c>
      <c r="K88" s="5">
        <f t="shared" si="6"/>
        <v>13725.81</v>
      </c>
      <c r="M88" s="14">
        <v>0.1894</v>
      </c>
      <c r="O88" s="5">
        <f t="shared" si="9"/>
        <v>2599.668414</v>
      </c>
      <c r="Q88" s="16">
        <f t="shared" si="7"/>
        <v>11126.141586</v>
      </c>
      <c r="S88" s="16">
        <f t="shared" si="8"/>
        <v>27451.62</v>
      </c>
    </row>
    <row r="89" spans="1:19" ht="11.25">
      <c r="A89" s="4" t="s">
        <v>84</v>
      </c>
      <c r="C89" s="3" t="s">
        <v>214</v>
      </c>
      <c r="E89" s="6">
        <v>3137.8</v>
      </c>
      <c r="G89" s="19">
        <v>0.5</v>
      </c>
      <c r="I89" s="20">
        <f t="shared" si="5"/>
        <v>1568.9</v>
      </c>
      <c r="K89" s="5">
        <f t="shared" si="6"/>
        <v>1568.9</v>
      </c>
      <c r="M89" s="14">
        <v>0.3154</v>
      </c>
      <c r="O89" s="5">
        <f t="shared" si="9"/>
        <v>494.83106000000004</v>
      </c>
      <c r="Q89" s="16">
        <f t="shared" si="7"/>
        <v>1074.06894</v>
      </c>
      <c r="S89" s="16">
        <f t="shared" si="8"/>
        <v>3137.8</v>
      </c>
    </row>
    <row r="90" spans="1:19" ht="11.25">
      <c r="A90" s="4" t="s">
        <v>85</v>
      </c>
      <c r="C90" s="3" t="s">
        <v>215</v>
      </c>
      <c r="E90" s="6">
        <v>-6850.93</v>
      </c>
      <c r="G90" s="19">
        <v>0.5</v>
      </c>
      <c r="I90" s="20">
        <f t="shared" si="5"/>
        <v>-3425.465</v>
      </c>
      <c r="K90" s="5">
        <f t="shared" si="6"/>
        <v>-3425.465</v>
      </c>
      <c r="M90" s="14">
        <v>0.3517</v>
      </c>
      <c r="O90" s="5">
        <f t="shared" si="9"/>
        <v>-1204.7360405000002</v>
      </c>
      <c r="Q90" s="16">
        <f t="shared" si="7"/>
        <v>-2220.7289595</v>
      </c>
      <c r="S90" s="16">
        <f t="shared" si="8"/>
        <v>-6850.93</v>
      </c>
    </row>
    <row r="91" spans="1:19" ht="11.25">
      <c r="A91" s="4" t="s">
        <v>86</v>
      </c>
      <c r="C91" s="3" t="s">
        <v>216</v>
      </c>
      <c r="E91" s="6">
        <v>61415.7</v>
      </c>
      <c r="G91" s="19">
        <v>0.5</v>
      </c>
      <c r="I91" s="20">
        <f t="shared" si="5"/>
        <v>30707.85</v>
      </c>
      <c r="K91" s="5">
        <f t="shared" si="6"/>
        <v>30707.85</v>
      </c>
      <c r="M91" s="14">
        <v>0.2337</v>
      </c>
      <c r="O91" s="5">
        <f t="shared" si="9"/>
        <v>7176.424544999999</v>
      </c>
      <c r="Q91" s="16">
        <f t="shared" si="7"/>
        <v>23531.425455</v>
      </c>
      <c r="S91" s="16">
        <f t="shared" si="8"/>
        <v>61415.7</v>
      </c>
    </row>
    <row r="92" spans="1:19" ht="11.25">
      <c r="A92" s="4" t="s">
        <v>87</v>
      </c>
      <c r="C92" s="3" t="s">
        <v>217</v>
      </c>
      <c r="E92" s="6">
        <v>-11536.2</v>
      </c>
      <c r="G92" s="19">
        <v>0.5</v>
      </c>
      <c r="I92" s="20">
        <f t="shared" si="5"/>
        <v>-5768.1</v>
      </c>
      <c r="K92" s="5">
        <f t="shared" si="6"/>
        <v>-5768.1</v>
      </c>
      <c r="M92" s="14">
        <v>0.323</v>
      </c>
      <c r="O92" s="5">
        <f t="shared" si="9"/>
        <v>-1863.0963000000002</v>
      </c>
      <c r="Q92" s="16">
        <f t="shared" si="7"/>
        <v>-3905.0037</v>
      </c>
      <c r="S92" s="16">
        <f t="shared" si="8"/>
        <v>-11536.2</v>
      </c>
    </row>
    <row r="93" spans="1:19" ht="11.25">
      <c r="A93" s="4" t="s">
        <v>88</v>
      </c>
      <c r="C93" s="3" t="s">
        <v>218</v>
      </c>
      <c r="E93" s="6">
        <v>215046.54</v>
      </c>
      <c r="G93" s="19">
        <v>0.5</v>
      </c>
      <c r="I93" s="20">
        <f t="shared" si="5"/>
        <v>107523.27</v>
      </c>
      <c r="K93" s="5">
        <f t="shared" si="6"/>
        <v>107523.27</v>
      </c>
      <c r="M93" s="14">
        <v>0.4588</v>
      </c>
      <c r="O93" s="5">
        <f t="shared" si="9"/>
        <v>49331.676276</v>
      </c>
      <c r="Q93" s="16">
        <f t="shared" si="7"/>
        <v>58191.593724000006</v>
      </c>
      <c r="S93" s="16">
        <f t="shared" si="8"/>
        <v>215046.54</v>
      </c>
    </row>
    <row r="94" spans="1:19" ht="11.25">
      <c r="A94" s="4" t="s">
        <v>89</v>
      </c>
      <c r="C94" s="3" t="s">
        <v>219</v>
      </c>
      <c r="E94" s="6">
        <v>56368.21</v>
      </c>
      <c r="G94" s="19">
        <v>0.5</v>
      </c>
      <c r="I94" s="20">
        <f t="shared" si="5"/>
        <v>28184.105</v>
      </c>
      <c r="K94" s="5">
        <f t="shared" si="6"/>
        <v>28184.105</v>
      </c>
      <c r="M94" s="14">
        <v>0.4439</v>
      </c>
      <c r="O94" s="5">
        <f t="shared" si="9"/>
        <v>12510.9242095</v>
      </c>
      <c r="Q94" s="16">
        <f t="shared" si="7"/>
        <v>15673.180790499999</v>
      </c>
      <c r="S94" s="16">
        <f t="shared" si="8"/>
        <v>56368.21000000001</v>
      </c>
    </row>
    <row r="95" spans="1:19" ht="11.25">
      <c r="A95" s="4" t="s">
        <v>90</v>
      </c>
      <c r="C95" s="3" t="s">
        <v>220</v>
      </c>
      <c r="E95" s="6">
        <v>5109.6</v>
      </c>
      <c r="G95" s="19">
        <v>0.5</v>
      </c>
      <c r="I95" s="20">
        <f t="shared" si="5"/>
        <v>2554.8</v>
      </c>
      <c r="K95" s="5">
        <f t="shared" si="6"/>
        <v>2554.8</v>
      </c>
      <c r="M95" s="14">
        <v>0.3979</v>
      </c>
      <c r="O95" s="5">
        <f t="shared" si="9"/>
        <v>1016.55492</v>
      </c>
      <c r="Q95" s="16">
        <f t="shared" si="7"/>
        <v>1538.2450800000001</v>
      </c>
      <c r="S95" s="16">
        <f t="shared" si="8"/>
        <v>5109.6</v>
      </c>
    </row>
    <row r="96" spans="1:19" ht="11.25">
      <c r="A96" s="4" t="s">
        <v>91</v>
      </c>
      <c r="C96" s="3" t="s">
        <v>221</v>
      </c>
      <c r="E96" s="6">
        <v>1425.3</v>
      </c>
      <c r="G96" s="19">
        <v>0.5</v>
      </c>
      <c r="I96" s="20">
        <f t="shared" si="5"/>
        <v>712.65</v>
      </c>
      <c r="K96" s="5">
        <f t="shared" si="6"/>
        <v>712.65</v>
      </c>
      <c r="M96" s="14">
        <v>0.2387</v>
      </c>
      <c r="O96" s="5">
        <f t="shared" si="9"/>
        <v>170.109555</v>
      </c>
      <c r="Q96" s="16">
        <f t="shared" si="7"/>
        <v>542.540445</v>
      </c>
      <c r="S96" s="16">
        <f t="shared" si="8"/>
        <v>1425.3</v>
      </c>
    </row>
    <row r="97" spans="1:19" ht="11.25">
      <c r="A97" s="4" t="s">
        <v>92</v>
      </c>
      <c r="C97" s="3" t="s">
        <v>222</v>
      </c>
      <c r="E97" s="6">
        <v>75922.96</v>
      </c>
      <c r="G97" s="19">
        <v>0.5</v>
      </c>
      <c r="I97" s="20">
        <f t="shared" si="5"/>
        <v>37961.48</v>
      </c>
      <c r="K97" s="5">
        <f t="shared" si="6"/>
        <v>37961.48</v>
      </c>
      <c r="M97" s="14">
        <v>0.2455</v>
      </c>
      <c r="O97" s="5">
        <f t="shared" si="9"/>
        <v>9319.54334</v>
      </c>
      <c r="Q97" s="16">
        <f t="shared" si="7"/>
        <v>28641.936660000003</v>
      </c>
      <c r="S97" s="16">
        <f t="shared" si="8"/>
        <v>75922.96</v>
      </c>
    </row>
    <row r="98" spans="1:19" ht="11.25">
      <c r="A98" s="4" t="s">
        <v>93</v>
      </c>
      <c r="C98" s="3" t="s">
        <v>223</v>
      </c>
      <c r="E98" s="6">
        <v>140220.02</v>
      </c>
      <c r="G98" s="19">
        <v>0.5</v>
      </c>
      <c r="I98" s="20">
        <f t="shared" si="5"/>
        <v>70110.01</v>
      </c>
      <c r="K98" s="5">
        <f t="shared" si="6"/>
        <v>70110.01</v>
      </c>
      <c r="M98" s="14">
        <v>0.3853</v>
      </c>
      <c r="O98" s="5">
        <f t="shared" si="9"/>
        <v>27013.386852999996</v>
      </c>
      <c r="Q98" s="16">
        <f t="shared" si="7"/>
        <v>43096.623147</v>
      </c>
      <c r="S98" s="16">
        <f t="shared" si="8"/>
        <v>140220.02</v>
      </c>
    </row>
    <row r="99" spans="1:19" ht="11.25">
      <c r="A99" s="4" t="s">
        <v>94</v>
      </c>
      <c r="C99" s="3" t="s">
        <v>224</v>
      </c>
      <c r="E99" s="6">
        <v>38448.74</v>
      </c>
      <c r="G99" s="19">
        <v>0.5</v>
      </c>
      <c r="I99" s="20">
        <f t="shared" si="5"/>
        <v>19224.37</v>
      </c>
      <c r="K99" s="5">
        <f t="shared" si="6"/>
        <v>19224.37</v>
      </c>
      <c r="M99" s="14">
        <v>0.276</v>
      </c>
      <c r="O99" s="5">
        <f t="shared" si="9"/>
        <v>5305.92612</v>
      </c>
      <c r="Q99" s="16">
        <f t="shared" si="7"/>
        <v>13918.443879999999</v>
      </c>
      <c r="S99" s="16">
        <f t="shared" si="8"/>
        <v>38448.74</v>
      </c>
    </row>
    <row r="100" spans="1:19" ht="11.25">
      <c r="A100" s="4" t="s">
        <v>95</v>
      </c>
      <c r="C100" s="3" t="s">
        <v>225</v>
      </c>
      <c r="E100" s="6">
        <v>13375.2</v>
      </c>
      <c r="G100" s="19">
        <v>0.5</v>
      </c>
      <c r="I100" s="20">
        <f t="shared" si="5"/>
        <v>6687.6</v>
      </c>
      <c r="K100" s="5">
        <f t="shared" si="6"/>
        <v>6687.6</v>
      </c>
      <c r="M100" s="14">
        <v>0.3025</v>
      </c>
      <c r="O100" s="5">
        <f t="shared" si="9"/>
        <v>2022.999</v>
      </c>
      <c r="Q100" s="16">
        <f t="shared" si="7"/>
        <v>4664.601000000001</v>
      </c>
      <c r="S100" s="16">
        <f t="shared" si="8"/>
        <v>13375.2</v>
      </c>
    </row>
    <row r="101" spans="1:19" ht="11.25">
      <c r="A101" s="4" t="s">
        <v>96</v>
      </c>
      <c r="C101" s="3" t="s">
        <v>226</v>
      </c>
      <c r="E101" s="6">
        <v>13123.85</v>
      </c>
      <c r="G101" s="19">
        <v>0.5</v>
      </c>
      <c r="I101" s="20">
        <f t="shared" si="5"/>
        <v>6561.925</v>
      </c>
      <c r="K101" s="5">
        <f t="shared" si="6"/>
        <v>6561.925</v>
      </c>
      <c r="M101" s="14">
        <v>0.2755</v>
      </c>
      <c r="O101" s="5">
        <f t="shared" si="9"/>
        <v>1807.8103375000003</v>
      </c>
      <c r="Q101" s="16">
        <f t="shared" si="7"/>
        <v>4754.1146625</v>
      </c>
      <c r="S101" s="16">
        <f t="shared" si="8"/>
        <v>13123.85</v>
      </c>
    </row>
    <row r="102" spans="1:19" ht="11.25">
      <c r="A102" s="4" t="s">
        <v>97</v>
      </c>
      <c r="C102" s="3" t="s">
        <v>227</v>
      </c>
      <c r="E102" s="6">
        <v>42024.06</v>
      </c>
      <c r="G102" s="19">
        <v>0.5</v>
      </c>
      <c r="I102" s="20">
        <f t="shared" si="5"/>
        <v>21012.03</v>
      </c>
      <c r="K102" s="5">
        <f t="shared" si="6"/>
        <v>21012.03</v>
      </c>
      <c r="M102" s="14">
        <v>0.2708</v>
      </c>
      <c r="O102" s="5">
        <f t="shared" si="9"/>
        <v>5690.057723999999</v>
      </c>
      <c r="Q102" s="16">
        <f t="shared" si="7"/>
        <v>15321.972276</v>
      </c>
      <c r="S102" s="16">
        <f t="shared" si="8"/>
        <v>42024.06</v>
      </c>
    </row>
    <row r="103" spans="1:19" ht="11.25">
      <c r="A103" s="4" t="s">
        <v>98</v>
      </c>
      <c r="C103" s="3" t="s">
        <v>228</v>
      </c>
      <c r="E103" s="6">
        <v>69907.25</v>
      </c>
      <c r="G103" s="19">
        <v>0.5</v>
      </c>
      <c r="I103" s="20">
        <f t="shared" si="5"/>
        <v>34953.625</v>
      </c>
      <c r="K103" s="5">
        <f t="shared" si="6"/>
        <v>34953.625</v>
      </c>
      <c r="M103" s="14">
        <v>0.3888</v>
      </c>
      <c r="O103" s="5">
        <f t="shared" si="9"/>
        <v>13589.9694</v>
      </c>
      <c r="Q103" s="16">
        <f t="shared" si="7"/>
        <v>21363.6556</v>
      </c>
      <c r="S103" s="16">
        <f t="shared" si="8"/>
        <v>69907.25</v>
      </c>
    </row>
    <row r="104" spans="1:19" ht="11.25">
      <c r="A104" s="4" t="s">
        <v>99</v>
      </c>
      <c r="C104" s="3" t="s">
        <v>229</v>
      </c>
      <c r="E104" s="6">
        <v>128036.24</v>
      </c>
      <c r="G104" s="19">
        <v>0.5</v>
      </c>
      <c r="I104" s="20">
        <f t="shared" si="5"/>
        <v>64018.12</v>
      </c>
      <c r="K104" s="5">
        <f t="shared" si="6"/>
        <v>64018.12</v>
      </c>
      <c r="M104" s="14">
        <v>0.5309</v>
      </c>
      <c r="O104" s="5">
        <f t="shared" si="9"/>
        <v>33987.21990800001</v>
      </c>
      <c r="Q104" s="16">
        <f t="shared" si="7"/>
        <v>30030.900091999996</v>
      </c>
      <c r="S104" s="16">
        <f t="shared" si="8"/>
        <v>128036.24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54526.11</v>
      </c>
      <c r="G106" s="19">
        <v>0.5</v>
      </c>
      <c r="I106" s="20">
        <f t="shared" si="5"/>
        <v>27263.055</v>
      </c>
      <c r="K106" s="5">
        <f t="shared" si="6"/>
        <v>27263.055</v>
      </c>
      <c r="M106" s="14">
        <v>0.2547</v>
      </c>
      <c r="O106" s="5">
        <f t="shared" si="9"/>
        <v>6943.9001085</v>
      </c>
      <c r="Q106" s="16">
        <f t="shared" si="7"/>
        <v>20319.154891500002</v>
      </c>
      <c r="S106" s="16">
        <f t="shared" si="8"/>
        <v>54526.11</v>
      </c>
    </row>
    <row r="107" spans="1:19" ht="11.25">
      <c r="A107" s="4" t="s">
        <v>102</v>
      </c>
      <c r="C107" s="3" t="s">
        <v>232</v>
      </c>
      <c r="E107" s="6">
        <v>17285.02</v>
      </c>
      <c r="G107" s="19">
        <v>0.5</v>
      </c>
      <c r="I107" s="20">
        <f t="shared" si="5"/>
        <v>8642.51</v>
      </c>
      <c r="K107" s="5">
        <f t="shared" si="6"/>
        <v>8642.51</v>
      </c>
      <c r="M107" s="14">
        <v>0.2329</v>
      </c>
      <c r="O107" s="5">
        <f t="shared" si="9"/>
        <v>2012.840579</v>
      </c>
      <c r="Q107" s="16">
        <f t="shared" si="7"/>
        <v>6629.6694210000005</v>
      </c>
      <c r="S107" s="16">
        <f t="shared" si="8"/>
        <v>17285.02</v>
      </c>
    </row>
    <row r="108" spans="1:19" ht="11.25">
      <c r="A108" s="4" t="s">
        <v>103</v>
      </c>
      <c r="C108" s="3" t="s">
        <v>233</v>
      </c>
      <c r="E108" s="6">
        <v>164988.52</v>
      </c>
      <c r="G108" s="19">
        <v>0.5</v>
      </c>
      <c r="I108" s="20">
        <f t="shared" si="5"/>
        <v>82494.26</v>
      </c>
      <c r="K108" s="5">
        <f t="shared" si="6"/>
        <v>82494.26</v>
      </c>
      <c r="M108" s="14">
        <v>0.3068</v>
      </c>
      <c r="O108" s="5">
        <f t="shared" si="9"/>
        <v>25309.238968</v>
      </c>
      <c r="Q108" s="16">
        <f t="shared" si="7"/>
        <v>57185.02103199999</v>
      </c>
      <c r="S108" s="16">
        <f t="shared" si="8"/>
        <v>164988.52</v>
      </c>
    </row>
    <row r="109" spans="1:19" ht="11.25">
      <c r="A109" s="4" t="s">
        <v>104</v>
      </c>
      <c r="C109" s="3" t="s">
        <v>234</v>
      </c>
      <c r="E109" s="6">
        <v>112862.64</v>
      </c>
      <c r="G109" s="19">
        <v>0.5</v>
      </c>
      <c r="I109" s="20">
        <f t="shared" si="5"/>
        <v>56431.32</v>
      </c>
      <c r="K109" s="5">
        <f t="shared" si="6"/>
        <v>56431.32</v>
      </c>
      <c r="M109" s="14">
        <v>0.3715</v>
      </c>
      <c r="O109" s="5">
        <f t="shared" si="9"/>
        <v>20964.23538</v>
      </c>
      <c r="Q109" s="16">
        <f t="shared" si="7"/>
        <v>35467.08462</v>
      </c>
      <c r="S109" s="16">
        <f t="shared" si="8"/>
        <v>112862.64000000001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3576</v>
      </c>
      <c r="G111" s="19">
        <v>0.5</v>
      </c>
      <c r="I111" s="20">
        <f t="shared" si="5"/>
        <v>1788</v>
      </c>
      <c r="K111" s="5">
        <f t="shared" si="6"/>
        <v>1788</v>
      </c>
      <c r="M111" s="14">
        <v>0.2496</v>
      </c>
      <c r="O111" s="5">
        <f t="shared" si="9"/>
        <v>446.28479999999996</v>
      </c>
      <c r="Q111" s="16">
        <f t="shared" si="7"/>
        <v>1341.7152</v>
      </c>
      <c r="S111" s="16">
        <f t="shared" si="8"/>
        <v>3576</v>
      </c>
    </row>
    <row r="112" spans="1:19" ht="11.25">
      <c r="A112" s="4" t="s">
        <v>107</v>
      </c>
      <c r="C112" s="3" t="s">
        <v>237</v>
      </c>
      <c r="E112" s="6">
        <v>61656.24</v>
      </c>
      <c r="G112" s="19">
        <v>0.5</v>
      </c>
      <c r="I112" s="20">
        <f t="shared" si="5"/>
        <v>30828.12</v>
      </c>
      <c r="K112" s="5">
        <f t="shared" si="6"/>
        <v>30828.12</v>
      </c>
      <c r="M112" s="14">
        <v>0.2223</v>
      </c>
      <c r="O112" s="5">
        <f t="shared" si="9"/>
        <v>6853.091076</v>
      </c>
      <c r="Q112" s="16">
        <f t="shared" si="7"/>
        <v>23975.028924</v>
      </c>
      <c r="S112" s="16">
        <f t="shared" si="8"/>
        <v>61656.24</v>
      </c>
    </row>
    <row r="113" spans="1:19" ht="11.25">
      <c r="A113" s="4" t="s">
        <v>108</v>
      </c>
      <c r="C113" s="3" t="s">
        <v>238</v>
      </c>
      <c r="E113" s="6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326.5</v>
      </c>
    </row>
    <row r="114" spans="1:19" ht="11.25">
      <c r="A114" s="4" t="s">
        <v>110</v>
      </c>
      <c r="C114" s="3" t="s">
        <v>239</v>
      </c>
      <c r="E114" s="6">
        <v>52191.82</v>
      </c>
      <c r="G114" s="19">
        <v>0.5</v>
      </c>
      <c r="I114" s="20">
        <f t="shared" si="5"/>
        <v>26095.91</v>
      </c>
      <c r="K114" s="5">
        <f t="shared" si="6"/>
        <v>26095.91</v>
      </c>
      <c r="M114" s="14">
        <v>0.3441</v>
      </c>
      <c r="O114" s="5">
        <f t="shared" si="9"/>
        <v>8979.602631</v>
      </c>
      <c r="Q114" s="16">
        <f t="shared" si="7"/>
        <v>17116.307369000002</v>
      </c>
      <c r="S114" s="16">
        <f t="shared" si="8"/>
        <v>52191.82</v>
      </c>
    </row>
    <row r="115" spans="1:19" ht="11.25">
      <c r="A115" s="4" t="s">
        <v>111</v>
      </c>
      <c r="C115" s="3" t="s">
        <v>240</v>
      </c>
      <c r="E115" s="6">
        <v>18420.64</v>
      </c>
      <c r="G115" s="19">
        <v>0.5</v>
      </c>
      <c r="I115" s="20">
        <f t="shared" si="5"/>
        <v>9210.32</v>
      </c>
      <c r="K115" s="5">
        <f t="shared" si="6"/>
        <v>9210.32</v>
      </c>
      <c r="M115" s="14">
        <v>0.3146</v>
      </c>
      <c r="O115" s="5">
        <f t="shared" si="9"/>
        <v>2897.566672</v>
      </c>
      <c r="Q115" s="16">
        <f t="shared" si="7"/>
        <v>6312.753328</v>
      </c>
      <c r="S115" s="16">
        <f t="shared" si="8"/>
        <v>18420.64</v>
      </c>
    </row>
    <row r="116" spans="1:19" ht="11.25">
      <c r="A116" s="4" t="s">
        <v>109</v>
      </c>
      <c r="C116" s="3" t="s">
        <v>279</v>
      </c>
      <c r="E116" s="6">
        <v>5747.4</v>
      </c>
      <c r="G116" s="19">
        <v>0.5</v>
      </c>
      <c r="I116" s="20">
        <f t="shared" si="5"/>
        <v>2873.7</v>
      </c>
      <c r="K116" s="5">
        <f t="shared" si="6"/>
        <v>2873.7</v>
      </c>
      <c r="M116" s="14">
        <v>0.3223</v>
      </c>
      <c r="O116" s="5">
        <f t="shared" si="9"/>
        <v>926.1935099999998</v>
      </c>
      <c r="Q116" s="16">
        <f t="shared" si="7"/>
        <v>1947.50649</v>
      </c>
      <c r="S116" s="16">
        <f t="shared" si="8"/>
        <v>5747.4</v>
      </c>
    </row>
    <row r="117" spans="1:19" ht="11.25">
      <c r="A117" s="4" t="s">
        <v>112</v>
      </c>
      <c r="C117" s="3" t="s">
        <v>241</v>
      </c>
      <c r="E117" s="6">
        <v>57109.02</v>
      </c>
      <c r="G117" s="19">
        <v>0.5</v>
      </c>
      <c r="I117" s="20">
        <f t="shared" si="5"/>
        <v>28554.51</v>
      </c>
      <c r="K117" s="5">
        <f t="shared" si="6"/>
        <v>28554.51</v>
      </c>
      <c r="M117" s="14">
        <v>0.3808</v>
      </c>
      <c r="O117" s="5">
        <f t="shared" si="9"/>
        <v>10873.557408</v>
      </c>
      <c r="Q117" s="16">
        <f t="shared" si="7"/>
        <v>17680.952591999998</v>
      </c>
      <c r="S117" s="16">
        <f t="shared" si="8"/>
        <v>57109.020000000004</v>
      </c>
    </row>
    <row r="118" spans="1:19" ht="11.25">
      <c r="A118" s="4" t="s">
        <v>113</v>
      </c>
      <c r="C118" s="3" t="s">
        <v>242</v>
      </c>
      <c r="E118" s="6">
        <v>36459.68</v>
      </c>
      <c r="G118" s="19">
        <v>0.5</v>
      </c>
      <c r="I118" s="20">
        <f t="shared" si="5"/>
        <v>18229.84</v>
      </c>
      <c r="K118" s="5">
        <f t="shared" si="6"/>
        <v>18229.84</v>
      </c>
      <c r="M118" s="14">
        <v>0.2667</v>
      </c>
      <c r="O118" s="5">
        <f t="shared" si="9"/>
        <v>4861.898328</v>
      </c>
      <c r="Q118" s="16">
        <f t="shared" si="7"/>
        <v>13367.941672</v>
      </c>
      <c r="S118" s="16">
        <f t="shared" si="8"/>
        <v>36459.68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169096.68</v>
      </c>
      <c r="G120" s="19">
        <v>0.5</v>
      </c>
      <c r="I120" s="20">
        <f t="shared" si="5"/>
        <v>84548.34</v>
      </c>
      <c r="K120" s="5">
        <f t="shared" si="6"/>
        <v>84548.34</v>
      </c>
      <c r="M120" s="14">
        <v>0.2736</v>
      </c>
      <c r="O120" s="5">
        <f t="shared" si="9"/>
        <v>23132.425823999998</v>
      </c>
      <c r="Q120" s="16">
        <f t="shared" si="7"/>
        <v>61415.914176</v>
      </c>
      <c r="S120" s="16">
        <f t="shared" si="8"/>
        <v>169096.68</v>
      </c>
    </row>
    <row r="121" spans="1:19" ht="11.25">
      <c r="A121" s="4" t="s">
        <v>116</v>
      </c>
      <c r="C121" s="3" t="s">
        <v>245</v>
      </c>
      <c r="E121" s="6">
        <v>29311.6</v>
      </c>
      <c r="G121" s="19">
        <v>0.5</v>
      </c>
      <c r="I121" s="20">
        <f t="shared" si="5"/>
        <v>14655.8</v>
      </c>
      <c r="K121" s="5">
        <f t="shared" si="6"/>
        <v>14655.8</v>
      </c>
      <c r="M121" s="14">
        <v>0.4168</v>
      </c>
      <c r="O121" s="5">
        <f t="shared" si="9"/>
        <v>6108.53744</v>
      </c>
      <c r="Q121" s="16">
        <f t="shared" si="7"/>
        <v>8547.26256</v>
      </c>
      <c r="S121" s="16">
        <f t="shared" si="8"/>
        <v>29311.6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104029.89</v>
      </c>
      <c r="G124" s="19">
        <v>0.5</v>
      </c>
      <c r="I124" s="20">
        <f t="shared" si="5"/>
        <v>52014.945</v>
      </c>
      <c r="K124" s="5">
        <f t="shared" si="6"/>
        <v>52014.945</v>
      </c>
      <c r="M124" s="14">
        <v>0.2773</v>
      </c>
      <c r="O124" s="5">
        <f t="shared" si="9"/>
        <v>14423.7442485</v>
      </c>
      <c r="Q124" s="16">
        <f t="shared" si="7"/>
        <v>37591.2007515</v>
      </c>
      <c r="S124" s="16">
        <f t="shared" si="8"/>
        <v>104029.89</v>
      </c>
    </row>
    <row r="125" spans="1:19" ht="11.25">
      <c r="A125" s="4" t="s">
        <v>120</v>
      </c>
      <c r="C125" s="3" t="s">
        <v>249</v>
      </c>
      <c r="E125" s="6">
        <v>483345.57</v>
      </c>
      <c r="G125" s="19">
        <v>0.5</v>
      </c>
      <c r="I125" s="20">
        <f t="shared" si="5"/>
        <v>241672.785</v>
      </c>
      <c r="K125" s="5">
        <f t="shared" si="6"/>
        <v>241672.785</v>
      </c>
      <c r="M125" s="14">
        <v>0.2455</v>
      </c>
      <c r="O125" s="5">
        <f t="shared" si="9"/>
        <v>59330.6687175</v>
      </c>
      <c r="Q125" s="16">
        <f t="shared" si="7"/>
        <v>182342.1162825</v>
      </c>
      <c r="S125" s="16">
        <f t="shared" si="8"/>
        <v>483345.56999999995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138829.63</v>
      </c>
      <c r="G127" s="19">
        <v>0.5</v>
      </c>
      <c r="I127" s="20">
        <f t="shared" si="5"/>
        <v>69414.815</v>
      </c>
      <c r="K127" s="5">
        <f t="shared" si="6"/>
        <v>69414.815</v>
      </c>
      <c r="M127" s="14">
        <v>0.3535</v>
      </c>
      <c r="O127" s="5">
        <f t="shared" si="9"/>
        <v>24538.1371025</v>
      </c>
      <c r="Q127" s="16">
        <f t="shared" si="7"/>
        <v>44876.677897500005</v>
      </c>
      <c r="S127" s="16">
        <f t="shared" si="8"/>
        <v>138829.63</v>
      </c>
    </row>
    <row r="128" spans="1:19" ht="11.25">
      <c r="A128" s="4" t="s">
        <v>123</v>
      </c>
      <c r="C128" s="3" t="s">
        <v>252</v>
      </c>
      <c r="E128" s="6">
        <v>23447.46</v>
      </c>
      <c r="G128" s="19">
        <v>0.5</v>
      </c>
      <c r="I128" s="20">
        <f t="shared" si="5"/>
        <v>11723.73</v>
      </c>
      <c r="K128" s="5">
        <f t="shared" si="6"/>
        <v>11723.73</v>
      </c>
      <c r="M128" s="14">
        <v>0.2787</v>
      </c>
      <c r="O128" s="5">
        <f t="shared" si="9"/>
        <v>3267.403551</v>
      </c>
      <c r="Q128" s="16">
        <f t="shared" si="7"/>
        <v>8456.326449</v>
      </c>
      <c r="S128" s="16">
        <f t="shared" si="8"/>
        <v>23447.46</v>
      </c>
    </row>
    <row r="129" spans="1:19" ht="11.25">
      <c r="A129" s="4" t="s">
        <v>124</v>
      </c>
      <c r="C129" s="3" t="s">
        <v>253</v>
      </c>
      <c r="E129" s="6">
        <v>185687.54</v>
      </c>
      <c r="G129" s="19">
        <v>0.5</v>
      </c>
      <c r="I129" s="20">
        <f t="shared" si="5"/>
        <v>92843.77</v>
      </c>
      <c r="K129" s="5">
        <f t="shared" si="6"/>
        <v>92843.77</v>
      </c>
      <c r="M129" s="14">
        <v>0.2605</v>
      </c>
      <c r="O129" s="5">
        <f t="shared" si="9"/>
        <v>24185.802085000003</v>
      </c>
      <c r="Q129" s="16">
        <f t="shared" si="7"/>
        <v>68657.967915</v>
      </c>
      <c r="S129" s="16">
        <f t="shared" si="8"/>
        <v>185687.54</v>
      </c>
    </row>
    <row r="130" spans="1:19" ht="11.25">
      <c r="A130" s="4" t="s">
        <v>125</v>
      </c>
      <c r="C130" s="3" t="s">
        <v>254</v>
      </c>
      <c r="E130" s="6">
        <v>653</v>
      </c>
      <c r="G130" s="19">
        <v>0.5</v>
      </c>
      <c r="I130" s="20">
        <f t="shared" si="5"/>
        <v>326.5</v>
      </c>
      <c r="K130" s="5">
        <f t="shared" si="6"/>
        <v>326.5</v>
      </c>
      <c r="M130" s="14">
        <v>0.2035</v>
      </c>
      <c r="O130" s="5">
        <f t="shared" si="9"/>
        <v>66.44274999999999</v>
      </c>
      <c r="Q130" s="16">
        <f t="shared" si="7"/>
        <v>260.05725</v>
      </c>
      <c r="S130" s="16">
        <f t="shared" si="8"/>
        <v>653</v>
      </c>
    </row>
    <row r="131" spans="1:19" ht="11.25">
      <c r="A131" s="4" t="s">
        <v>126</v>
      </c>
      <c r="C131" s="3" t="s">
        <v>255</v>
      </c>
      <c r="E131" s="6">
        <v>585317.54</v>
      </c>
      <c r="G131" s="19">
        <v>0.5</v>
      </c>
      <c r="I131" s="20">
        <f t="shared" si="5"/>
        <v>292658.77</v>
      </c>
      <c r="K131" s="5">
        <f t="shared" si="6"/>
        <v>292658.77</v>
      </c>
      <c r="M131" s="14">
        <v>0.3691</v>
      </c>
      <c r="O131" s="5">
        <f t="shared" si="9"/>
        <v>108020.35200700001</v>
      </c>
      <c r="Q131" s="16">
        <f t="shared" si="7"/>
        <v>184638.417993</v>
      </c>
      <c r="S131" s="16">
        <f t="shared" si="8"/>
        <v>585317.54</v>
      </c>
    </row>
    <row r="132" spans="1:19" ht="11.25">
      <c r="A132" s="4" t="s">
        <v>127</v>
      </c>
      <c r="C132" s="3" t="s">
        <v>256</v>
      </c>
      <c r="E132" s="6">
        <v>290491.63</v>
      </c>
      <c r="G132" s="19">
        <v>0.5</v>
      </c>
      <c r="I132" s="20">
        <f t="shared" si="5"/>
        <v>145245.815</v>
      </c>
      <c r="K132" s="5">
        <f t="shared" si="6"/>
        <v>145245.815</v>
      </c>
      <c r="M132" s="14">
        <v>0.3072</v>
      </c>
      <c r="O132" s="5">
        <f t="shared" si="9"/>
        <v>44619.514368</v>
      </c>
      <c r="Q132" s="16">
        <f t="shared" si="7"/>
        <v>100626.300632</v>
      </c>
      <c r="S132" s="16">
        <f t="shared" si="8"/>
        <v>290491.63</v>
      </c>
    </row>
    <row r="133" spans="1:19" ht="11.25">
      <c r="A133" s="4" t="s">
        <v>128</v>
      </c>
      <c r="C133" s="3" t="s">
        <v>257</v>
      </c>
      <c r="E133" s="6">
        <v>33443.45</v>
      </c>
      <c r="G133" s="19">
        <v>0.5</v>
      </c>
      <c r="I133" s="20">
        <f t="shared" si="5"/>
        <v>16721.725</v>
      </c>
      <c r="K133" s="5">
        <f t="shared" si="6"/>
        <v>16721.725</v>
      </c>
      <c r="M133" s="14">
        <v>0.3513</v>
      </c>
      <c r="O133" s="5">
        <f t="shared" si="9"/>
        <v>5874.3419925</v>
      </c>
      <c r="Q133" s="16">
        <f t="shared" si="7"/>
        <v>10847.383007499999</v>
      </c>
      <c r="S133" s="16">
        <f t="shared" si="8"/>
        <v>33443.45</v>
      </c>
    </row>
    <row r="134" spans="1:19" ht="11.25">
      <c r="A134" s="4" t="s">
        <v>129</v>
      </c>
      <c r="C134" s="3" t="s">
        <v>258</v>
      </c>
      <c r="E134" s="6">
        <v>77616.43</v>
      </c>
      <c r="G134" s="19">
        <v>0.5</v>
      </c>
      <c r="I134" s="20">
        <f t="shared" si="5"/>
        <v>38808.215</v>
      </c>
      <c r="K134" s="5">
        <f t="shared" si="6"/>
        <v>38808.215</v>
      </c>
      <c r="M134" s="14">
        <v>0.2699</v>
      </c>
      <c r="O134" s="5">
        <f t="shared" si="9"/>
        <v>10474.337228499999</v>
      </c>
      <c r="Q134" s="16">
        <f t="shared" si="7"/>
        <v>28333.877771499996</v>
      </c>
      <c r="S134" s="16">
        <f t="shared" si="8"/>
        <v>77616.43</v>
      </c>
    </row>
    <row r="135" spans="1:19" ht="11.25">
      <c r="A135" s="4" t="s">
        <v>130</v>
      </c>
      <c r="C135" s="3" t="s">
        <v>259</v>
      </c>
      <c r="E135" s="6">
        <v>-37781.11</v>
      </c>
      <c r="G135" s="19">
        <v>0.5</v>
      </c>
      <c r="I135" s="20">
        <f t="shared" si="5"/>
        <v>-18890.555</v>
      </c>
      <c r="K135" s="5">
        <f t="shared" si="6"/>
        <v>-18890.555</v>
      </c>
      <c r="M135" s="14">
        <v>0.2432</v>
      </c>
      <c r="O135" s="5">
        <f t="shared" si="9"/>
        <v>-4594.182976</v>
      </c>
      <c r="Q135" s="16">
        <f t="shared" si="7"/>
        <v>-14296.372024</v>
      </c>
      <c r="S135" s="16">
        <f t="shared" si="8"/>
        <v>-37781.11</v>
      </c>
    </row>
    <row r="136" spans="1:19" ht="11.25">
      <c r="A136" s="4" t="s">
        <v>131</v>
      </c>
      <c r="C136" s="3" t="s">
        <v>260</v>
      </c>
      <c r="E136" s="6">
        <v>517397.68</v>
      </c>
      <c r="G136" s="19">
        <v>0.5</v>
      </c>
      <c r="I136" s="20">
        <f t="shared" si="5"/>
        <v>258698.84</v>
      </c>
      <c r="K136" s="5">
        <f>E136-I136</f>
        <v>258698.84</v>
      </c>
      <c r="M136" s="14">
        <v>0.3569</v>
      </c>
      <c r="O136" s="5">
        <f>K136*M136</f>
        <v>92329.615996</v>
      </c>
      <c r="Q136" s="16">
        <f>K136-O136</f>
        <v>166369.22400400002</v>
      </c>
      <c r="S136" s="16">
        <f>I136+O136+Q136</f>
        <v>517397.68</v>
      </c>
    </row>
    <row r="137" spans="1:19" ht="11.25">
      <c r="A137" s="4" t="s">
        <v>132</v>
      </c>
      <c r="C137" s="3" t="s">
        <v>261</v>
      </c>
      <c r="E137" s="6">
        <v>81998.71</v>
      </c>
      <c r="G137" s="19">
        <v>0.5</v>
      </c>
      <c r="I137" s="20">
        <f t="shared" si="5"/>
        <v>40999.355</v>
      </c>
      <c r="K137" s="5">
        <f>E137-I137</f>
        <v>40999.355</v>
      </c>
      <c r="M137" s="14">
        <v>0.3843</v>
      </c>
      <c r="O137" s="5">
        <f>K137*M137</f>
        <v>15756.0521265</v>
      </c>
      <c r="Q137" s="16">
        <f>K137-O137</f>
        <v>25243.302873500004</v>
      </c>
      <c r="S137" s="16">
        <f>I137+O137+Q137</f>
        <v>81998.71</v>
      </c>
    </row>
    <row r="138" spans="1:19" ht="11.25">
      <c r="A138" s="4" t="s">
        <v>133</v>
      </c>
      <c r="C138" s="3" t="s">
        <v>262</v>
      </c>
      <c r="E138" s="6">
        <v>-68604.22</v>
      </c>
      <c r="G138" s="19">
        <v>0.5</v>
      </c>
      <c r="I138" s="20">
        <f>E138*G138</f>
        <v>-34302.11</v>
      </c>
      <c r="K138" s="5">
        <f>E138-I138</f>
        <v>-34302.11</v>
      </c>
      <c r="M138" s="14">
        <v>0.4553</v>
      </c>
      <c r="O138" s="5">
        <f>K138*M138</f>
        <v>-15617.750683</v>
      </c>
      <c r="Q138" s="16">
        <f>K138-O138</f>
        <v>-18684.359317000002</v>
      </c>
      <c r="S138" s="16">
        <f>I138+O138+Q138</f>
        <v>-68604.22</v>
      </c>
    </row>
    <row r="139" spans="1:19" ht="11.25">
      <c r="A139" s="4" t="s">
        <v>134</v>
      </c>
      <c r="C139" s="3" t="s">
        <v>263</v>
      </c>
      <c r="E139" s="6">
        <v>58118.13</v>
      </c>
      <c r="G139" s="19">
        <v>0.5</v>
      </c>
      <c r="I139" s="20">
        <f>E139*G139</f>
        <v>29059.065</v>
      </c>
      <c r="K139" s="5">
        <f>E139-I139</f>
        <v>29059.065</v>
      </c>
      <c r="M139" s="14">
        <v>0.4587</v>
      </c>
      <c r="O139" s="5">
        <f>K139*M139</f>
        <v>13329.3931155</v>
      </c>
      <c r="Q139" s="16">
        <f>K139-O139</f>
        <v>15729.6718845</v>
      </c>
      <c r="S139" s="16">
        <f>I139+O139+Q139</f>
        <v>58118.13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8955721.55</v>
      </c>
      <c r="G143" s="6"/>
      <c r="I143" s="18">
        <f>SUM(I9:I142)</f>
        <v>4477860.775</v>
      </c>
      <c r="K143" s="5">
        <f>SUM(K9:K142)</f>
        <v>4477860.775</v>
      </c>
      <c r="O143" s="5">
        <f>SUM(O9:O142)</f>
        <v>1530351.8994210002</v>
      </c>
      <c r="Q143" s="16">
        <f>K143-O143</f>
        <v>2947508.8755790005</v>
      </c>
      <c r="S143" s="16">
        <f>SUM(S9:S142)</f>
        <v>8955721.55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80"/>
  <sheetViews>
    <sheetView workbookViewId="0" topLeftCell="A110">
      <selection activeCell="O143" sqref="O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V3" s="27" t="s">
        <v>308</v>
      </c>
    </row>
    <row r="4" spans="7:22" ht="11.25">
      <c r="G4" s="6"/>
      <c r="M4" s="2" t="s">
        <v>276</v>
      </c>
      <c r="V4" s="27" t="s">
        <v>311</v>
      </c>
    </row>
    <row r="5" spans="5:22" ht="11.25">
      <c r="E5" s="8" t="s">
        <v>281</v>
      </c>
      <c r="G5" s="6"/>
      <c r="K5" s="15">
        <v>0.4122</v>
      </c>
      <c r="M5" s="2" t="s">
        <v>277</v>
      </c>
      <c r="V5" s="27" t="s">
        <v>309</v>
      </c>
    </row>
    <row r="6" spans="5:22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V6" s="27" t="s">
        <v>310</v>
      </c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2" ht="11.25">
      <c r="A9" s="4" t="s">
        <v>3</v>
      </c>
      <c r="C9" s="3" t="s">
        <v>4</v>
      </c>
      <c r="D9" s="19">
        <v>0.5</v>
      </c>
      <c r="E9" s="6">
        <v>63262.04</v>
      </c>
      <c r="G9" s="19">
        <v>0.5878</v>
      </c>
      <c r="I9" s="20">
        <f>E9*G9</f>
        <v>37185.427112</v>
      </c>
      <c r="K9" s="5">
        <f>E9-I9</f>
        <v>26076.612888000003</v>
      </c>
      <c r="M9" s="14">
        <v>0.2332</v>
      </c>
      <c r="O9" s="5">
        <f>K9*M9</f>
        <v>6081.0661254816005</v>
      </c>
      <c r="Q9" s="16">
        <f>K9-O9</f>
        <v>19995.546762518403</v>
      </c>
      <c r="S9" s="16">
        <f>I9+O9+Q9</f>
        <v>63262.04</v>
      </c>
      <c r="V9" s="16">
        <f>OCT!O9-O9</f>
        <v>1295.2877385183992</v>
      </c>
    </row>
    <row r="10" spans="1:22" ht="11.25">
      <c r="A10" s="4" t="s">
        <v>5</v>
      </c>
      <c r="C10" s="3" t="s">
        <v>135</v>
      </c>
      <c r="E10" s="6">
        <v>108025.46</v>
      </c>
      <c r="G10" s="19">
        <v>0.5878</v>
      </c>
      <c r="I10" s="20">
        <f aca="true" t="shared" si="0" ref="I10:I73">E10*G10</f>
        <v>63497.365388000006</v>
      </c>
      <c r="K10" s="5">
        <f aca="true" t="shared" si="1" ref="K10:K73">E10-I10</f>
        <v>44528.094612</v>
      </c>
      <c r="M10" s="14">
        <v>0.4474</v>
      </c>
      <c r="O10" s="5">
        <f>K10*M10</f>
        <v>19921.869529408803</v>
      </c>
      <c r="Q10" s="16">
        <f aca="true" t="shared" si="2" ref="Q10:Q73">K10-O10</f>
        <v>24606.225082591198</v>
      </c>
      <c r="S10" s="16">
        <f aca="true" t="shared" si="3" ref="S10:S73">I10+O10+Q10</f>
        <v>108025.46000000002</v>
      </c>
      <c r="V10" s="16">
        <f>OCT!O10-O10</f>
        <v>4243.4258725912005</v>
      </c>
    </row>
    <row r="11" spans="1:22" ht="11.25">
      <c r="A11" s="4" t="s">
        <v>6</v>
      </c>
      <c r="C11" s="3" t="s">
        <v>136</v>
      </c>
      <c r="E11" s="6">
        <v>37677.64</v>
      </c>
      <c r="G11" s="19">
        <v>0.5878</v>
      </c>
      <c r="I11" s="20">
        <f t="shared" si="0"/>
        <v>22146.916792</v>
      </c>
      <c r="K11" s="5">
        <f t="shared" si="1"/>
        <v>15530.723208</v>
      </c>
      <c r="M11" s="14">
        <v>0.1924</v>
      </c>
      <c r="O11" s="5">
        <f aca="true" t="shared" si="4" ref="O11:O74">K11*M11</f>
        <v>2988.1111452192</v>
      </c>
      <c r="Q11" s="16">
        <f t="shared" si="2"/>
        <v>12542.6120627808</v>
      </c>
      <c r="S11" s="16">
        <f t="shared" si="3"/>
        <v>37677.64</v>
      </c>
      <c r="V11" s="16">
        <f>OCT!O11-O11</f>
        <v>636.4778227807997</v>
      </c>
    </row>
    <row r="12" spans="1:22" ht="11.25">
      <c r="A12" s="4" t="s">
        <v>7</v>
      </c>
      <c r="C12" s="3" t="s">
        <v>137</v>
      </c>
      <c r="E12" s="6">
        <v>15876.83</v>
      </c>
      <c r="G12" s="19">
        <v>0.5878</v>
      </c>
      <c r="I12" s="20">
        <f t="shared" si="0"/>
        <v>9332.400674</v>
      </c>
      <c r="K12" s="5">
        <f t="shared" si="1"/>
        <v>6544.4293259999995</v>
      </c>
      <c r="M12" s="14">
        <v>0.3268</v>
      </c>
      <c r="O12" s="5">
        <f t="shared" si="4"/>
        <v>2138.7195037367997</v>
      </c>
      <c r="Q12" s="16">
        <f t="shared" si="2"/>
        <v>4405.709822263199</v>
      </c>
      <c r="S12" s="16">
        <f t="shared" si="3"/>
        <v>15876.83</v>
      </c>
      <c r="V12" s="16">
        <f>OCT!O12-O12</f>
        <v>455.55451826319995</v>
      </c>
    </row>
    <row r="13" spans="1:22" ht="11.25">
      <c r="A13" s="4" t="s">
        <v>8</v>
      </c>
      <c r="C13" s="3" t="s">
        <v>138</v>
      </c>
      <c r="E13" s="6">
        <v>130647.28</v>
      </c>
      <c r="G13" s="19">
        <v>0.5878</v>
      </c>
      <c r="I13" s="20">
        <f t="shared" si="0"/>
        <v>76794.471184</v>
      </c>
      <c r="K13" s="5">
        <f t="shared" si="1"/>
        <v>53852.808816000004</v>
      </c>
      <c r="M13" s="14">
        <v>0.2722</v>
      </c>
      <c r="O13" s="5">
        <f t="shared" si="4"/>
        <v>14658.734559715202</v>
      </c>
      <c r="Q13" s="16">
        <f t="shared" si="2"/>
        <v>39194.0742562848</v>
      </c>
      <c r="S13" s="16">
        <f t="shared" si="3"/>
        <v>130647.28</v>
      </c>
      <c r="V13" s="16">
        <f>OCT!O13-O13</f>
        <v>3122.3602482847964</v>
      </c>
    </row>
    <row r="14" spans="1:22" ht="11.25">
      <c r="A14" s="4" t="s">
        <v>9</v>
      </c>
      <c r="C14" s="3" t="s">
        <v>139</v>
      </c>
      <c r="E14" s="6">
        <v>3812</v>
      </c>
      <c r="G14" s="19">
        <v>0.5878</v>
      </c>
      <c r="I14" s="20">
        <f t="shared" si="0"/>
        <v>2240.6936</v>
      </c>
      <c r="K14" s="5">
        <f t="shared" si="1"/>
        <v>1571.3064</v>
      </c>
      <c r="M14" s="14">
        <v>0.2639</v>
      </c>
      <c r="O14" s="5">
        <f t="shared" si="4"/>
        <v>414.66775896</v>
      </c>
      <c r="Q14" s="16">
        <f t="shared" si="2"/>
        <v>1156.63864104</v>
      </c>
      <c r="S14" s="16">
        <f t="shared" si="3"/>
        <v>3812</v>
      </c>
      <c r="V14" s="16">
        <f>OCT!O14-O14</f>
        <v>88.32564104000005</v>
      </c>
    </row>
    <row r="15" spans="1:22" ht="11.25">
      <c r="A15" s="4" t="s">
        <v>10</v>
      </c>
      <c r="C15" s="3" t="s">
        <v>140</v>
      </c>
      <c r="E15" s="6">
        <v>121138.99</v>
      </c>
      <c r="G15" s="19">
        <v>0.5878</v>
      </c>
      <c r="I15" s="20">
        <f t="shared" si="0"/>
        <v>71205.498322</v>
      </c>
      <c r="K15" s="5">
        <f t="shared" si="1"/>
        <v>49933.491678000006</v>
      </c>
      <c r="M15" s="14">
        <v>0.4602</v>
      </c>
      <c r="O15" s="5">
        <f t="shared" si="4"/>
        <v>22979.3928702156</v>
      </c>
      <c r="Q15" s="16">
        <f t="shared" si="2"/>
        <v>26954.098807784405</v>
      </c>
      <c r="S15" s="16">
        <f t="shared" si="3"/>
        <v>121138.99</v>
      </c>
      <c r="V15" s="16">
        <f>OCT!O15-O15</f>
        <v>4894.6887287844</v>
      </c>
    </row>
    <row r="16" spans="1:22" ht="11.25">
      <c r="A16" s="4" t="s">
        <v>11</v>
      </c>
      <c r="C16" s="3" t="s">
        <v>141</v>
      </c>
      <c r="E16" s="6">
        <v>105200.68</v>
      </c>
      <c r="G16" s="19">
        <v>0.5878</v>
      </c>
      <c r="I16" s="20">
        <f t="shared" si="0"/>
        <v>61836.95970399999</v>
      </c>
      <c r="K16" s="5">
        <f t="shared" si="1"/>
        <v>43363.720296</v>
      </c>
      <c r="M16" s="14">
        <v>0.3302</v>
      </c>
      <c r="O16" s="5">
        <f t="shared" si="4"/>
        <v>14318.7004417392</v>
      </c>
      <c r="Q16" s="16">
        <f t="shared" si="2"/>
        <v>29045.019854260798</v>
      </c>
      <c r="S16" s="16">
        <f t="shared" si="3"/>
        <v>105200.68</v>
      </c>
      <c r="V16" s="16">
        <f>OCT!O16-O16</f>
        <v>3049.9318262607976</v>
      </c>
    </row>
    <row r="17" spans="1:22" ht="11.25">
      <c r="A17" s="4" t="s">
        <v>12</v>
      </c>
      <c r="C17" s="3" t="s">
        <v>142</v>
      </c>
      <c r="E17" s="6">
        <v>0</v>
      </c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V17" s="16">
        <f>OCT!O17-O17</f>
        <v>0</v>
      </c>
    </row>
    <row r="18" spans="1:22" ht="11.25">
      <c r="A18" s="4" t="s">
        <v>13</v>
      </c>
      <c r="C18" s="3" t="s">
        <v>143</v>
      </c>
      <c r="E18" s="6">
        <v>78903.59</v>
      </c>
      <c r="G18" s="19">
        <v>0.5878</v>
      </c>
      <c r="I18" s="20">
        <f t="shared" si="0"/>
        <v>46379.530201999994</v>
      </c>
      <c r="K18" s="5">
        <f t="shared" si="1"/>
        <v>32524.059798000002</v>
      </c>
      <c r="M18" s="14">
        <v>0.336</v>
      </c>
      <c r="O18" s="5">
        <f t="shared" si="4"/>
        <v>10928.084092128001</v>
      </c>
      <c r="Q18" s="16">
        <f t="shared" si="2"/>
        <v>21595.975705872</v>
      </c>
      <c r="S18" s="16">
        <f t="shared" si="3"/>
        <v>78903.59</v>
      </c>
      <c r="V18" s="16">
        <f>OCT!O18-O18</f>
        <v>2327.719027871999</v>
      </c>
    </row>
    <row r="19" spans="1:22" ht="11.25">
      <c r="A19" s="4" t="s">
        <v>14</v>
      </c>
      <c r="C19" s="3" t="s">
        <v>144</v>
      </c>
      <c r="E19" s="6">
        <v>0</v>
      </c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V19" s="16">
        <f>OCT!O19-O19</f>
        <v>0</v>
      </c>
    </row>
    <row r="20" spans="1:22" ht="11.25">
      <c r="A20" s="4" t="s">
        <v>15</v>
      </c>
      <c r="C20" s="3" t="s">
        <v>145</v>
      </c>
      <c r="E20" s="6">
        <v>16361.02</v>
      </c>
      <c r="G20" s="19">
        <v>0.5878</v>
      </c>
      <c r="I20" s="20">
        <f t="shared" si="0"/>
        <v>9617.007556</v>
      </c>
      <c r="K20" s="5">
        <f t="shared" si="1"/>
        <v>6744.012444</v>
      </c>
      <c r="M20" s="14">
        <v>0.3602</v>
      </c>
      <c r="O20" s="5">
        <f t="shared" si="4"/>
        <v>2429.1932823288003</v>
      </c>
      <c r="Q20" s="16">
        <f t="shared" si="2"/>
        <v>4314.819161671199</v>
      </c>
      <c r="S20" s="16">
        <f t="shared" si="3"/>
        <v>16361.02</v>
      </c>
      <c r="V20" s="16">
        <f>OCT!O20-O20</f>
        <v>517.4264196712002</v>
      </c>
    </row>
    <row r="21" spans="1:22" ht="11.25">
      <c r="A21" s="4" t="s">
        <v>16</v>
      </c>
      <c r="C21" s="3" t="s">
        <v>146</v>
      </c>
      <c r="E21" s="6">
        <v>46368.13</v>
      </c>
      <c r="G21" s="19">
        <v>0.5878</v>
      </c>
      <c r="I21" s="20">
        <f t="shared" si="0"/>
        <v>27255.186813999997</v>
      </c>
      <c r="K21" s="5">
        <f t="shared" si="1"/>
        <v>19112.943186</v>
      </c>
      <c r="M21" s="14">
        <v>0.2439</v>
      </c>
      <c r="O21" s="5">
        <f t="shared" si="4"/>
        <v>4661.6468430654</v>
      </c>
      <c r="Q21" s="16">
        <f t="shared" si="2"/>
        <v>14451.2963429346</v>
      </c>
      <c r="S21" s="16">
        <f t="shared" si="3"/>
        <v>46368.13</v>
      </c>
      <c r="V21" s="16">
        <f>OCT!O21-O21</f>
        <v>992.9466104345993</v>
      </c>
    </row>
    <row r="22" spans="1:22" ht="11.25">
      <c r="A22" s="4" t="s">
        <v>17</v>
      </c>
      <c r="C22" s="3" t="s">
        <v>147</v>
      </c>
      <c r="E22" s="6">
        <v>18198.5</v>
      </c>
      <c r="G22" s="19">
        <v>0.5878</v>
      </c>
      <c r="I22" s="20">
        <f t="shared" si="0"/>
        <v>10697.0783</v>
      </c>
      <c r="K22" s="5">
        <f t="shared" si="1"/>
        <v>7501.421700000001</v>
      </c>
      <c r="M22" s="14">
        <v>0.3156</v>
      </c>
      <c r="O22" s="5">
        <f t="shared" si="4"/>
        <v>2367.4486885200004</v>
      </c>
      <c r="Q22" s="16">
        <f t="shared" si="2"/>
        <v>5133.97301148</v>
      </c>
      <c r="S22" s="16">
        <f t="shared" si="3"/>
        <v>18198.5</v>
      </c>
      <c r="V22" s="16">
        <f>OCT!O22-O22</f>
        <v>504.27461147999975</v>
      </c>
    </row>
    <row r="23" spans="1:22" ht="11.25">
      <c r="A23" s="4" t="s">
        <v>18</v>
      </c>
      <c r="C23" s="3" t="s">
        <v>148</v>
      </c>
      <c r="E23" s="6">
        <v>16608.33</v>
      </c>
      <c r="G23" s="19">
        <v>0.5878</v>
      </c>
      <c r="I23" s="20">
        <f t="shared" si="0"/>
        <v>9762.376374000001</v>
      </c>
      <c r="K23" s="5">
        <f t="shared" si="1"/>
        <v>6845.953626</v>
      </c>
      <c r="M23" s="14">
        <v>0.2023</v>
      </c>
      <c r="O23" s="5">
        <f t="shared" si="4"/>
        <v>1384.9364185398001</v>
      </c>
      <c r="Q23" s="16">
        <f t="shared" si="2"/>
        <v>5461.017207460201</v>
      </c>
      <c r="S23" s="16">
        <f t="shared" si="3"/>
        <v>16608.33</v>
      </c>
      <c r="V23" s="16">
        <f>OCT!O23-O23</f>
        <v>294.9961609602001</v>
      </c>
    </row>
    <row r="24" spans="1:22" ht="11.25">
      <c r="A24" s="4" t="s">
        <v>19</v>
      </c>
      <c r="C24" s="3" t="s">
        <v>149</v>
      </c>
      <c r="E24" s="6">
        <v>39143.17</v>
      </c>
      <c r="G24" s="19">
        <v>0.5878</v>
      </c>
      <c r="I24" s="20">
        <f t="shared" si="0"/>
        <v>23008.355325999997</v>
      </c>
      <c r="K24" s="5">
        <f t="shared" si="1"/>
        <v>16134.814674000001</v>
      </c>
      <c r="M24" s="14">
        <v>0.3107</v>
      </c>
      <c r="O24" s="5">
        <f t="shared" si="4"/>
        <v>5013.0869192118</v>
      </c>
      <c r="Q24" s="16">
        <f t="shared" si="2"/>
        <v>11121.7277547882</v>
      </c>
      <c r="S24" s="16">
        <f t="shared" si="3"/>
        <v>39143.17</v>
      </c>
      <c r="V24" s="16">
        <f>OCT!O24-O24</f>
        <v>1067.8045402881999</v>
      </c>
    </row>
    <row r="25" spans="1:22" ht="11.25">
      <c r="A25" s="4" t="s">
        <v>20</v>
      </c>
      <c r="C25" s="3" t="s">
        <v>150</v>
      </c>
      <c r="E25" s="6">
        <v>8105.43</v>
      </c>
      <c r="G25" s="19">
        <v>0.5878</v>
      </c>
      <c r="I25" s="20">
        <f t="shared" si="0"/>
        <v>4764.371754</v>
      </c>
      <c r="K25" s="5">
        <f t="shared" si="1"/>
        <v>3341.0582460000005</v>
      </c>
      <c r="M25" s="14">
        <v>0.3308</v>
      </c>
      <c r="O25" s="5">
        <f t="shared" si="4"/>
        <v>1105.2220677768</v>
      </c>
      <c r="Q25" s="16">
        <f t="shared" si="2"/>
        <v>2235.8361782232005</v>
      </c>
      <c r="S25" s="16">
        <f t="shared" si="3"/>
        <v>8105.43</v>
      </c>
      <c r="V25" s="16">
        <f>OCT!O25-O25</f>
        <v>235.41605422320004</v>
      </c>
    </row>
    <row r="26" spans="1:22" ht="11.25">
      <c r="A26" s="4" t="s">
        <v>21</v>
      </c>
      <c r="C26" s="3" t="s">
        <v>151</v>
      </c>
      <c r="E26" s="6">
        <v>0</v>
      </c>
      <c r="G26" s="19">
        <v>0.5878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  <c r="V26" s="16">
        <f>OCT!O26-O26</f>
        <v>0</v>
      </c>
    </row>
    <row r="27" spans="1:22" ht="11.25">
      <c r="A27" s="4" t="s">
        <v>22</v>
      </c>
      <c r="C27" s="3" t="s">
        <v>152</v>
      </c>
      <c r="E27" s="6">
        <v>73973.38</v>
      </c>
      <c r="G27" s="19">
        <v>0.5878</v>
      </c>
      <c r="I27" s="20">
        <f t="shared" si="0"/>
        <v>43481.552764</v>
      </c>
      <c r="K27" s="5">
        <f t="shared" si="1"/>
        <v>30491.827236000005</v>
      </c>
      <c r="M27" s="14">
        <v>0.3131</v>
      </c>
      <c r="O27" s="5">
        <f t="shared" si="4"/>
        <v>9546.9911075916</v>
      </c>
      <c r="Q27" s="16">
        <f t="shared" si="2"/>
        <v>20944.836128408402</v>
      </c>
      <c r="S27" s="16">
        <f t="shared" si="3"/>
        <v>73973.38</v>
      </c>
      <c r="V27" s="16">
        <f>OCT!O27-O27</f>
        <v>2033.5415314084003</v>
      </c>
    </row>
    <row r="28" spans="1:22" ht="11.25">
      <c r="A28" s="4" t="s">
        <v>23</v>
      </c>
      <c r="C28" s="3" t="s">
        <v>153</v>
      </c>
      <c r="E28" s="6">
        <v>55460.99</v>
      </c>
      <c r="G28" s="19">
        <v>0.5878</v>
      </c>
      <c r="I28" s="20">
        <f t="shared" si="0"/>
        <v>32599.969921999997</v>
      </c>
      <c r="K28" s="5">
        <f t="shared" si="1"/>
        <v>22861.020078</v>
      </c>
      <c r="M28" s="14">
        <v>0.2204</v>
      </c>
      <c r="O28" s="5">
        <f t="shared" si="4"/>
        <v>5038.568825191201</v>
      </c>
      <c r="Q28" s="16">
        <f t="shared" si="2"/>
        <v>17822.4512528088</v>
      </c>
      <c r="S28" s="16">
        <f t="shared" si="3"/>
        <v>55460.99</v>
      </c>
      <c r="V28" s="16">
        <f>OCT!O28-O28</f>
        <v>1073.2322728087993</v>
      </c>
    </row>
    <row r="29" spans="1:22" ht="11.25">
      <c r="A29" s="4" t="s">
        <v>24</v>
      </c>
      <c r="C29" s="3" t="s">
        <v>154</v>
      </c>
      <c r="E29" s="6">
        <v>212415.28</v>
      </c>
      <c r="G29" s="19">
        <v>0.5878</v>
      </c>
      <c r="I29" s="20">
        <f t="shared" si="0"/>
        <v>124857.701584</v>
      </c>
      <c r="K29" s="5">
        <f t="shared" si="1"/>
        <v>87557.578416</v>
      </c>
      <c r="M29" s="14">
        <v>0.3853</v>
      </c>
      <c r="O29" s="5">
        <f t="shared" si="4"/>
        <v>33735.9349636848</v>
      </c>
      <c r="Q29" s="16">
        <f t="shared" si="2"/>
        <v>53821.643452315206</v>
      </c>
      <c r="S29" s="16">
        <f t="shared" si="3"/>
        <v>212415.28</v>
      </c>
      <c r="V29" s="16">
        <f>OCT!O29-O29</f>
        <v>7185.868728315196</v>
      </c>
    </row>
    <row r="30" spans="1:22" ht="11.25">
      <c r="A30" s="4" t="s">
        <v>25</v>
      </c>
      <c r="C30" s="3" t="s">
        <v>155</v>
      </c>
      <c r="E30" s="6">
        <v>4767.9</v>
      </c>
      <c r="G30" s="19">
        <v>0.5878</v>
      </c>
      <c r="I30" s="20">
        <f t="shared" si="0"/>
        <v>2802.5716199999997</v>
      </c>
      <c r="K30" s="5">
        <f t="shared" si="1"/>
        <v>1965.32838</v>
      </c>
      <c r="M30" s="14">
        <v>0.4797</v>
      </c>
      <c r="O30" s="5">
        <f t="shared" si="4"/>
        <v>942.768023886</v>
      </c>
      <c r="Q30" s="16">
        <f t="shared" si="2"/>
        <v>1022.5603561139999</v>
      </c>
      <c r="S30" s="16">
        <f t="shared" si="3"/>
        <v>4767.9</v>
      </c>
      <c r="V30" s="16">
        <f>OCT!O30-O30</f>
        <v>200.812791114</v>
      </c>
    </row>
    <row r="31" spans="1:22" ht="11.25">
      <c r="A31" s="4" t="s">
        <v>26</v>
      </c>
      <c r="C31" s="3" t="s">
        <v>156</v>
      </c>
      <c r="E31" s="6">
        <v>10197</v>
      </c>
      <c r="G31" s="19">
        <v>0.5878</v>
      </c>
      <c r="I31" s="20">
        <f t="shared" si="0"/>
        <v>5993.7966</v>
      </c>
      <c r="K31" s="5">
        <f t="shared" si="1"/>
        <v>4203.2034</v>
      </c>
      <c r="M31" s="14">
        <v>0.2901</v>
      </c>
      <c r="O31" s="5">
        <f t="shared" si="4"/>
        <v>1219.34930634</v>
      </c>
      <c r="Q31" s="16">
        <f t="shared" si="2"/>
        <v>2983.85409366</v>
      </c>
      <c r="S31" s="16">
        <f t="shared" si="3"/>
        <v>10197</v>
      </c>
      <c r="V31" s="16">
        <f>OCT!O31-O31</f>
        <v>259.7255436600001</v>
      </c>
    </row>
    <row r="32" spans="1:22" ht="11.25">
      <c r="A32" s="4" t="s">
        <v>27</v>
      </c>
      <c r="C32" s="3" t="s">
        <v>157</v>
      </c>
      <c r="E32" s="6">
        <v>108904.52</v>
      </c>
      <c r="G32" s="19">
        <v>0.5878</v>
      </c>
      <c r="I32" s="20">
        <f t="shared" si="0"/>
        <v>64014.076856</v>
      </c>
      <c r="K32" s="5">
        <f t="shared" si="1"/>
        <v>44890.443144000004</v>
      </c>
      <c r="M32" s="14">
        <v>0.3767</v>
      </c>
      <c r="O32" s="5">
        <f t="shared" si="4"/>
        <v>16910.229932344802</v>
      </c>
      <c r="Q32" s="16">
        <f t="shared" si="2"/>
        <v>27980.213211655202</v>
      </c>
      <c r="S32" s="16">
        <f t="shared" si="3"/>
        <v>108904.52000000002</v>
      </c>
      <c r="V32" s="16">
        <f>OCT!O32-O32</f>
        <v>3601.936409655198</v>
      </c>
    </row>
    <row r="33" spans="1:22" ht="11.25">
      <c r="A33" s="4" t="s">
        <v>28</v>
      </c>
      <c r="C33" s="3" t="s">
        <v>158</v>
      </c>
      <c r="E33" s="6">
        <v>9962.84</v>
      </c>
      <c r="G33" s="19">
        <v>0.5878</v>
      </c>
      <c r="I33" s="20">
        <f t="shared" si="0"/>
        <v>5856.157352</v>
      </c>
      <c r="K33" s="5">
        <f t="shared" si="1"/>
        <v>4106.682648</v>
      </c>
      <c r="M33" s="14">
        <v>0.304</v>
      </c>
      <c r="O33" s="5">
        <f t="shared" si="4"/>
        <v>1248.431524992</v>
      </c>
      <c r="Q33" s="16">
        <f t="shared" si="2"/>
        <v>2858.251123008</v>
      </c>
      <c r="S33" s="16">
        <f t="shared" si="3"/>
        <v>9962.84</v>
      </c>
      <c r="V33" s="16">
        <f>OCT!O33-O33</f>
        <v>265.92015500799994</v>
      </c>
    </row>
    <row r="34" spans="1:22" ht="11.25">
      <c r="A34" s="4" t="s">
        <v>29</v>
      </c>
      <c r="C34" s="3" t="s">
        <v>159</v>
      </c>
      <c r="E34" s="6">
        <v>112756.82</v>
      </c>
      <c r="G34" s="19">
        <v>0.5878</v>
      </c>
      <c r="I34" s="20">
        <f t="shared" si="0"/>
        <v>66278.458796</v>
      </c>
      <c r="K34" s="5">
        <f t="shared" si="1"/>
        <v>46478.361204</v>
      </c>
      <c r="M34" s="14">
        <v>0.3042</v>
      </c>
      <c r="O34" s="5">
        <f t="shared" si="4"/>
        <v>14138.717478256802</v>
      </c>
      <c r="Q34" s="16">
        <f t="shared" si="2"/>
        <v>32339.643725743197</v>
      </c>
      <c r="S34" s="16">
        <f t="shared" si="3"/>
        <v>112756.82</v>
      </c>
      <c r="V34" s="16">
        <f>OCT!O34-O34</f>
        <v>3011.5948437432</v>
      </c>
    </row>
    <row r="35" spans="1:22" ht="11.25">
      <c r="A35" s="4" t="s">
        <v>30</v>
      </c>
      <c r="C35" s="3" t="s">
        <v>160</v>
      </c>
      <c r="E35" s="6">
        <v>66453.71</v>
      </c>
      <c r="G35" s="19">
        <v>0.5878</v>
      </c>
      <c r="I35" s="20">
        <f t="shared" si="0"/>
        <v>39061.490738</v>
      </c>
      <c r="K35" s="5">
        <f t="shared" si="1"/>
        <v>27392.219262000006</v>
      </c>
      <c r="M35" s="14">
        <v>0.3358</v>
      </c>
      <c r="O35" s="5">
        <f t="shared" si="4"/>
        <v>9198.307228179601</v>
      </c>
      <c r="Q35" s="16">
        <f t="shared" si="2"/>
        <v>18193.912033820405</v>
      </c>
      <c r="S35" s="16">
        <f t="shared" si="3"/>
        <v>66453.71</v>
      </c>
      <c r="V35" s="16">
        <f>OCT!O35-O35</f>
        <v>1959.2706808204002</v>
      </c>
    </row>
    <row r="36" spans="1:22" ht="11.25">
      <c r="A36" s="4" t="s">
        <v>31</v>
      </c>
      <c r="C36" s="3" t="s">
        <v>161</v>
      </c>
      <c r="E36" s="6">
        <v>60703.62</v>
      </c>
      <c r="G36" s="19">
        <v>0.5878</v>
      </c>
      <c r="I36" s="20">
        <f t="shared" si="0"/>
        <v>35681.587836</v>
      </c>
      <c r="K36" s="5">
        <f t="shared" si="1"/>
        <v>25022.032164000004</v>
      </c>
      <c r="M36" s="14">
        <v>0.3853</v>
      </c>
      <c r="O36" s="5">
        <f t="shared" si="4"/>
        <v>9640.9889927892</v>
      </c>
      <c r="Q36" s="16">
        <f t="shared" si="2"/>
        <v>15381.043171210804</v>
      </c>
      <c r="S36" s="16">
        <f t="shared" si="3"/>
        <v>60703.62</v>
      </c>
      <c r="V36" s="16">
        <f>OCT!O36-O36</f>
        <v>2053.5634002108</v>
      </c>
    </row>
    <row r="37" spans="1:22" ht="11.25">
      <c r="A37" s="4" t="s">
        <v>32</v>
      </c>
      <c r="C37" s="3" t="s">
        <v>162</v>
      </c>
      <c r="E37" s="6">
        <v>492192.95</v>
      </c>
      <c r="G37" s="19">
        <v>0.5878</v>
      </c>
      <c r="I37" s="20">
        <f t="shared" si="0"/>
        <v>289311.01601</v>
      </c>
      <c r="K37" s="5">
        <f t="shared" si="1"/>
        <v>202881.93399</v>
      </c>
      <c r="M37" s="14">
        <v>0.4611</v>
      </c>
      <c r="O37" s="5">
        <f t="shared" si="4"/>
        <v>93548.859762789</v>
      </c>
      <c r="Q37" s="16">
        <f t="shared" si="2"/>
        <v>109333.074227211</v>
      </c>
      <c r="S37" s="16">
        <f t="shared" si="3"/>
        <v>492192.95</v>
      </c>
      <c r="V37" s="16">
        <f>OCT!O37-O37</f>
        <v>19926.224859711</v>
      </c>
    </row>
    <row r="38" spans="1:22" ht="11.25">
      <c r="A38" s="4" t="s">
        <v>33</v>
      </c>
      <c r="C38" s="3" t="s">
        <v>163</v>
      </c>
      <c r="E38" s="6">
        <v>34148.77</v>
      </c>
      <c r="G38" s="19">
        <v>0.5878</v>
      </c>
      <c r="I38" s="20">
        <f t="shared" si="0"/>
        <v>20072.647006</v>
      </c>
      <c r="K38" s="5">
        <f t="shared" si="1"/>
        <v>14076.122993999998</v>
      </c>
      <c r="M38" s="14">
        <v>0.4584</v>
      </c>
      <c r="O38" s="5">
        <f t="shared" si="4"/>
        <v>6452.494780449599</v>
      </c>
      <c r="Q38" s="16">
        <f t="shared" si="2"/>
        <v>7623.628213550399</v>
      </c>
      <c r="S38" s="16">
        <f t="shared" si="3"/>
        <v>34148.77</v>
      </c>
      <c r="V38" s="16">
        <f>OCT!O38-O38</f>
        <v>1374.4033035503999</v>
      </c>
    </row>
    <row r="39" spans="1:22" ht="11.25">
      <c r="A39" s="4" t="s">
        <v>34</v>
      </c>
      <c r="C39" s="3" t="s">
        <v>164</v>
      </c>
      <c r="E39" s="6">
        <v>13495.2</v>
      </c>
      <c r="G39" s="19">
        <v>0.5878</v>
      </c>
      <c r="I39" s="20">
        <f t="shared" si="0"/>
        <v>7932.4785600000005</v>
      </c>
      <c r="K39" s="5">
        <f t="shared" si="1"/>
        <v>5562.72144</v>
      </c>
      <c r="M39" s="14">
        <v>0.2324</v>
      </c>
      <c r="O39" s="5">
        <f t="shared" si="4"/>
        <v>1292.776462656</v>
      </c>
      <c r="Q39" s="16">
        <f t="shared" si="2"/>
        <v>4269.944977344</v>
      </c>
      <c r="S39" s="16">
        <f t="shared" si="3"/>
        <v>13495.2</v>
      </c>
      <c r="V39" s="16">
        <f>OCT!O39-O39</f>
        <v>275.3657773440002</v>
      </c>
    </row>
    <row r="40" spans="1:22" ht="11.25">
      <c r="A40" s="4" t="s">
        <v>35</v>
      </c>
      <c r="C40" s="3" t="s">
        <v>165</v>
      </c>
      <c r="E40" s="6">
        <v>-294.15</v>
      </c>
      <c r="G40" s="19">
        <v>0.5878</v>
      </c>
      <c r="I40" s="20">
        <f t="shared" si="0"/>
        <v>-172.90137</v>
      </c>
      <c r="K40" s="5">
        <f t="shared" si="1"/>
        <v>-121.24862999999999</v>
      </c>
      <c r="M40" s="14">
        <v>0.3811</v>
      </c>
      <c r="O40" s="5">
        <f t="shared" si="4"/>
        <v>-46.207852892999995</v>
      </c>
      <c r="Q40" s="16">
        <f t="shared" si="2"/>
        <v>-75.040777107</v>
      </c>
      <c r="S40" s="16">
        <f t="shared" si="3"/>
        <v>-294.15</v>
      </c>
      <c r="V40" s="16">
        <f>OCT!O40-O40</f>
        <v>-9.842429607</v>
      </c>
    </row>
    <row r="41" spans="1:22" ht="11.25">
      <c r="A41" s="4" t="s">
        <v>36</v>
      </c>
      <c r="C41" s="3" t="s">
        <v>166</v>
      </c>
      <c r="E41" s="6">
        <v>142062.38</v>
      </c>
      <c r="G41" s="19">
        <v>0.5878</v>
      </c>
      <c r="I41" s="20">
        <f t="shared" si="0"/>
        <v>83504.266964</v>
      </c>
      <c r="K41" s="5">
        <f t="shared" si="1"/>
        <v>58558.11303600001</v>
      </c>
      <c r="M41" s="14">
        <v>0.283</v>
      </c>
      <c r="O41" s="5">
        <f t="shared" si="4"/>
        <v>16571.945989188</v>
      </c>
      <c r="Q41" s="16">
        <f t="shared" si="2"/>
        <v>41986.167046812014</v>
      </c>
      <c r="S41" s="16">
        <f t="shared" si="3"/>
        <v>142062.38</v>
      </c>
      <c r="V41" s="16">
        <f>OCT!O41-O41</f>
        <v>3529.880780812</v>
      </c>
    </row>
    <row r="42" spans="1:22" ht="11.25">
      <c r="A42" s="4" t="s">
        <v>37</v>
      </c>
      <c r="C42" s="3" t="s">
        <v>167</v>
      </c>
      <c r="E42" s="6">
        <v>19237.7</v>
      </c>
      <c r="G42" s="19">
        <v>0.5878</v>
      </c>
      <c r="I42" s="20">
        <f t="shared" si="0"/>
        <v>11307.92006</v>
      </c>
      <c r="K42" s="5">
        <f t="shared" si="1"/>
        <v>7929.77994</v>
      </c>
      <c r="M42" s="14">
        <v>0.4348</v>
      </c>
      <c r="O42" s="5">
        <f t="shared" si="4"/>
        <v>3447.8683179120003</v>
      </c>
      <c r="Q42" s="16">
        <f t="shared" si="2"/>
        <v>4481.9116220880005</v>
      </c>
      <c r="S42" s="16">
        <f t="shared" si="3"/>
        <v>19237.7</v>
      </c>
      <c r="V42" s="16">
        <f>OCT!O42-O42</f>
        <v>734.407662088</v>
      </c>
    </row>
    <row r="43" spans="1:22" ht="11.25">
      <c r="A43" s="4" t="s">
        <v>38</v>
      </c>
      <c r="C43" s="3" t="s">
        <v>168</v>
      </c>
      <c r="E43" s="6">
        <v>17865.7</v>
      </c>
      <c r="G43" s="19">
        <v>0.5878</v>
      </c>
      <c r="I43" s="20">
        <f t="shared" si="0"/>
        <v>10501.45846</v>
      </c>
      <c r="K43" s="5">
        <f t="shared" si="1"/>
        <v>7364.241540000001</v>
      </c>
      <c r="M43" s="14">
        <v>0.2898</v>
      </c>
      <c r="O43" s="5">
        <f t="shared" si="4"/>
        <v>2134.1571982920004</v>
      </c>
      <c r="Q43" s="16">
        <f t="shared" si="2"/>
        <v>5230.0843417080005</v>
      </c>
      <c r="S43" s="16">
        <f t="shared" si="3"/>
        <v>17865.7</v>
      </c>
      <c r="V43" s="16">
        <f>OCT!O43-O43</f>
        <v>454.58273170799976</v>
      </c>
    </row>
    <row r="44" spans="1:22" ht="11.25">
      <c r="A44" s="4" t="s">
        <v>39</v>
      </c>
      <c r="C44" s="3" t="s">
        <v>169</v>
      </c>
      <c r="E44" s="6">
        <v>39023.86</v>
      </c>
      <c r="G44" s="19">
        <v>0.5878</v>
      </c>
      <c r="I44" s="20">
        <f t="shared" si="0"/>
        <v>22938.224908</v>
      </c>
      <c r="K44" s="5">
        <f t="shared" si="1"/>
        <v>16085.635092</v>
      </c>
      <c r="M44" s="14">
        <v>0.3687</v>
      </c>
      <c r="O44" s="5">
        <f t="shared" si="4"/>
        <v>5930.7736584204</v>
      </c>
      <c r="Q44" s="16">
        <f t="shared" si="2"/>
        <v>10154.861433579601</v>
      </c>
      <c r="S44" s="16">
        <f t="shared" si="3"/>
        <v>39023.86</v>
      </c>
      <c r="V44" s="16">
        <f>OCT!O44-O44</f>
        <v>1263.2749325796003</v>
      </c>
    </row>
    <row r="45" spans="1:22" ht="11.25">
      <c r="A45" s="4" t="s">
        <v>40</v>
      </c>
      <c r="C45" s="3" t="s">
        <v>170</v>
      </c>
      <c r="E45" s="6">
        <v>5880.41</v>
      </c>
      <c r="G45" s="19">
        <v>0.5878</v>
      </c>
      <c r="I45" s="20">
        <f t="shared" si="0"/>
        <v>3456.504998</v>
      </c>
      <c r="K45" s="5">
        <f t="shared" si="1"/>
        <v>2423.905002</v>
      </c>
      <c r="M45" s="14">
        <v>0.4871</v>
      </c>
      <c r="O45" s="5">
        <f t="shared" si="4"/>
        <v>1180.6841264742</v>
      </c>
      <c r="Q45" s="16">
        <f t="shared" si="2"/>
        <v>1243.2208755258</v>
      </c>
      <c r="S45" s="16">
        <f t="shared" si="3"/>
        <v>5880.41</v>
      </c>
      <c r="V45" s="16">
        <f>OCT!O45-O45</f>
        <v>251.4897290258</v>
      </c>
    </row>
    <row r="46" spans="1:22" ht="11.25">
      <c r="A46" s="4" t="s">
        <v>41</v>
      </c>
      <c r="C46" s="3" t="s">
        <v>171</v>
      </c>
      <c r="E46" s="6">
        <v>653</v>
      </c>
      <c r="G46" s="19">
        <v>0.5878</v>
      </c>
      <c r="I46" s="20">
        <f t="shared" si="0"/>
        <v>383.8334</v>
      </c>
      <c r="K46" s="5">
        <f t="shared" si="1"/>
        <v>269.1666</v>
      </c>
      <c r="M46" s="14">
        <v>0.2109</v>
      </c>
      <c r="O46" s="5">
        <f t="shared" si="4"/>
        <v>56.767235940000006</v>
      </c>
      <c r="Q46" s="16">
        <f t="shared" si="2"/>
        <v>212.39936406</v>
      </c>
      <c r="S46" s="16">
        <f t="shared" si="3"/>
        <v>653</v>
      </c>
      <c r="V46" s="16">
        <f>OCT!O46-O46</f>
        <v>12.091614059999998</v>
      </c>
    </row>
    <row r="47" spans="1:22" ht="11.25">
      <c r="A47" s="4" t="s">
        <v>42</v>
      </c>
      <c r="C47" s="3" t="s">
        <v>172</v>
      </c>
      <c r="E47" s="6">
        <v>32783.4</v>
      </c>
      <c r="G47" s="19">
        <v>0.5878</v>
      </c>
      <c r="I47" s="20">
        <f t="shared" si="0"/>
        <v>19270.08252</v>
      </c>
      <c r="K47" s="5">
        <f t="shared" si="1"/>
        <v>13513.317480000002</v>
      </c>
      <c r="M47" s="14">
        <v>0.3471</v>
      </c>
      <c r="O47" s="5">
        <f t="shared" si="4"/>
        <v>4690.472497308001</v>
      </c>
      <c r="Q47" s="16">
        <f t="shared" si="2"/>
        <v>8822.844982692</v>
      </c>
      <c r="S47" s="16">
        <f t="shared" si="3"/>
        <v>32783.4</v>
      </c>
      <c r="V47" s="16">
        <f>OCT!O47-O47</f>
        <v>999.0865726919992</v>
      </c>
    </row>
    <row r="48" spans="1:22" ht="11.25">
      <c r="A48" s="4" t="s">
        <v>43</v>
      </c>
      <c r="C48" s="3" t="s">
        <v>173</v>
      </c>
      <c r="E48" s="6">
        <v>6215.55</v>
      </c>
      <c r="G48" s="19">
        <v>0.5878</v>
      </c>
      <c r="I48" s="20">
        <f t="shared" si="0"/>
        <v>3653.50029</v>
      </c>
      <c r="K48" s="5">
        <f t="shared" si="1"/>
        <v>2562.0497100000002</v>
      </c>
      <c r="M48" s="14">
        <v>0.2266</v>
      </c>
      <c r="O48" s="5">
        <f t="shared" si="4"/>
        <v>580.5604642860001</v>
      </c>
      <c r="Q48" s="16">
        <f t="shared" si="2"/>
        <v>1981.4892457140002</v>
      </c>
      <c r="S48" s="16">
        <f t="shared" si="3"/>
        <v>6215.55</v>
      </c>
      <c r="V48" s="16">
        <f>OCT!O48-O48</f>
        <v>123.66135071399992</v>
      </c>
    </row>
    <row r="49" spans="1:22" ht="11.25">
      <c r="A49" s="4" t="s">
        <v>44</v>
      </c>
      <c r="C49" s="3" t="s">
        <v>174</v>
      </c>
      <c r="E49" s="6">
        <v>48544.28</v>
      </c>
      <c r="G49" s="19">
        <v>0.5878</v>
      </c>
      <c r="I49" s="20">
        <f t="shared" si="0"/>
        <v>28534.327783999997</v>
      </c>
      <c r="K49" s="5">
        <f t="shared" si="1"/>
        <v>20009.952216</v>
      </c>
      <c r="M49" s="14">
        <v>0.2335</v>
      </c>
      <c r="O49" s="5">
        <f t="shared" si="4"/>
        <v>4672.323842436001</v>
      </c>
      <c r="Q49" s="16">
        <f t="shared" si="2"/>
        <v>15337.628373564</v>
      </c>
      <c r="S49" s="16">
        <f t="shared" si="3"/>
        <v>48544.28</v>
      </c>
      <c r="V49" s="16">
        <f>OCT!O49-O49</f>
        <v>995.220847564</v>
      </c>
    </row>
    <row r="50" spans="1:22" ht="11.25">
      <c r="A50" s="4" t="s">
        <v>45</v>
      </c>
      <c r="C50" s="3" t="s">
        <v>175</v>
      </c>
      <c r="E50" s="6">
        <v>86346.52</v>
      </c>
      <c r="G50" s="19">
        <v>0.5878</v>
      </c>
      <c r="I50" s="20">
        <f t="shared" si="0"/>
        <v>50754.484456</v>
      </c>
      <c r="K50" s="5">
        <f t="shared" si="1"/>
        <v>35592.035544000006</v>
      </c>
      <c r="M50" s="14">
        <v>0.4444</v>
      </c>
      <c r="O50" s="5">
        <f t="shared" si="4"/>
        <v>15817.100595753604</v>
      </c>
      <c r="Q50" s="16">
        <f t="shared" si="2"/>
        <v>19774.934948246402</v>
      </c>
      <c r="S50" s="16">
        <f t="shared" si="3"/>
        <v>86346.52</v>
      </c>
      <c r="V50" s="16">
        <f>OCT!O50-O50</f>
        <v>3369.096148246397</v>
      </c>
    </row>
    <row r="51" spans="1:22" ht="11.25">
      <c r="A51" s="4" t="s">
        <v>46</v>
      </c>
      <c r="C51" s="3" t="s">
        <v>176</v>
      </c>
      <c r="E51" s="6">
        <v>182666.8</v>
      </c>
      <c r="G51" s="19">
        <v>0.5878</v>
      </c>
      <c r="I51" s="20">
        <f t="shared" si="0"/>
        <v>107371.54504</v>
      </c>
      <c r="K51" s="5">
        <f t="shared" si="1"/>
        <v>75295.25495999999</v>
      </c>
      <c r="M51" s="14">
        <v>0.3755</v>
      </c>
      <c r="O51" s="5">
        <f t="shared" si="4"/>
        <v>28273.368237479997</v>
      </c>
      <c r="Q51" s="16">
        <f t="shared" si="2"/>
        <v>47021.886722519994</v>
      </c>
      <c r="S51" s="16">
        <f t="shared" si="3"/>
        <v>182666.8</v>
      </c>
      <c r="V51" s="16">
        <f>OCT!O51-O51</f>
        <v>6022.323462519998</v>
      </c>
    </row>
    <row r="52" spans="1:22" ht="11.25">
      <c r="A52" s="4" t="s">
        <v>47</v>
      </c>
      <c r="C52" s="3" t="s">
        <v>177</v>
      </c>
      <c r="E52" s="6">
        <v>40933.1</v>
      </c>
      <c r="G52" s="19">
        <v>0.5878</v>
      </c>
      <c r="I52" s="20">
        <f t="shared" si="0"/>
        <v>24060.476179999998</v>
      </c>
      <c r="K52" s="5">
        <f t="shared" si="1"/>
        <v>16872.62382</v>
      </c>
      <c r="M52" s="14">
        <v>0.2786</v>
      </c>
      <c r="O52" s="5">
        <f t="shared" si="4"/>
        <v>4700.712996252</v>
      </c>
      <c r="Q52" s="16">
        <f t="shared" si="2"/>
        <v>12171.910823748</v>
      </c>
      <c r="S52" s="16">
        <f t="shared" si="3"/>
        <v>40933.1</v>
      </c>
      <c r="V52" s="16">
        <f>OCT!O52-O52</f>
        <v>1001.2678337480002</v>
      </c>
    </row>
    <row r="53" spans="1:22" ht="11.25">
      <c r="A53" s="4" t="s">
        <v>48</v>
      </c>
      <c r="C53" s="3" t="s">
        <v>178</v>
      </c>
      <c r="E53" s="6">
        <v>0</v>
      </c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V53" s="16">
        <f>OCT!O53-O53</f>
        <v>0</v>
      </c>
    </row>
    <row r="54" spans="1:22" ht="11.25">
      <c r="A54" s="4" t="s">
        <v>49</v>
      </c>
      <c r="C54" s="3" t="s">
        <v>179</v>
      </c>
      <c r="E54" s="6">
        <v>80890.7</v>
      </c>
      <c r="G54" s="19">
        <v>0.5878</v>
      </c>
      <c r="I54" s="20">
        <f t="shared" si="0"/>
        <v>47547.553459999996</v>
      </c>
      <c r="K54" s="5">
        <f t="shared" si="1"/>
        <v>33343.14654</v>
      </c>
      <c r="M54" s="14">
        <v>0.3613</v>
      </c>
      <c r="O54" s="5">
        <f t="shared" si="4"/>
        <v>12046.878844902001</v>
      </c>
      <c r="Q54" s="16">
        <f t="shared" si="2"/>
        <v>21296.267695098002</v>
      </c>
      <c r="S54" s="16">
        <f t="shared" si="3"/>
        <v>80890.7</v>
      </c>
      <c r="V54" s="16">
        <f>OCT!O54-O54</f>
        <v>2566.0261100979988</v>
      </c>
    </row>
    <row r="55" spans="1:22" ht="11.25">
      <c r="A55" s="4" t="s">
        <v>50</v>
      </c>
      <c r="C55" s="3" t="s">
        <v>180</v>
      </c>
      <c r="E55" s="6">
        <v>22538</v>
      </c>
      <c r="G55" s="19">
        <v>0.5878</v>
      </c>
      <c r="I55" s="20">
        <f t="shared" si="0"/>
        <v>13247.8364</v>
      </c>
      <c r="K55" s="5">
        <f t="shared" si="1"/>
        <v>9290.1636</v>
      </c>
      <c r="M55" s="14">
        <v>0.4483</v>
      </c>
      <c r="O55" s="5">
        <f t="shared" si="4"/>
        <v>4164.7803418799995</v>
      </c>
      <c r="Q55" s="16">
        <f t="shared" si="2"/>
        <v>5125.38325812</v>
      </c>
      <c r="S55" s="16">
        <f t="shared" si="3"/>
        <v>22538</v>
      </c>
      <c r="V55" s="16">
        <f>OCT!O55-O55</f>
        <v>887.11235812</v>
      </c>
    </row>
    <row r="56" spans="1:22" ht="11.25">
      <c r="A56" s="4" t="s">
        <v>51</v>
      </c>
      <c r="C56" s="3" t="s">
        <v>181</v>
      </c>
      <c r="E56" s="6">
        <v>14646.22</v>
      </c>
      <c r="G56" s="19">
        <v>0.5878</v>
      </c>
      <c r="I56" s="20">
        <f t="shared" si="0"/>
        <v>8609.048116</v>
      </c>
      <c r="K56" s="5">
        <f t="shared" si="1"/>
        <v>6037.171883999999</v>
      </c>
      <c r="M56" s="14">
        <v>0.3144</v>
      </c>
      <c r="O56" s="5">
        <f t="shared" si="4"/>
        <v>1898.0868403296</v>
      </c>
      <c r="Q56" s="16">
        <f t="shared" si="2"/>
        <v>4139.0850436703995</v>
      </c>
      <c r="S56" s="16">
        <f t="shared" si="3"/>
        <v>14646.219999999998</v>
      </c>
      <c r="V56" s="16">
        <f>OCT!O56-O56</f>
        <v>404.29894367040015</v>
      </c>
    </row>
    <row r="57" spans="1:22" ht="11.25">
      <c r="A57" s="4" t="s">
        <v>52</v>
      </c>
      <c r="C57" s="3" t="s">
        <v>182</v>
      </c>
      <c r="E57" s="6">
        <v>73250.32</v>
      </c>
      <c r="G57" s="19">
        <v>0.5878</v>
      </c>
      <c r="I57" s="20">
        <f t="shared" si="0"/>
        <v>43056.538096000004</v>
      </c>
      <c r="K57" s="5">
        <f t="shared" si="1"/>
        <v>30193.781904000003</v>
      </c>
      <c r="M57" s="14">
        <v>0.3627</v>
      </c>
      <c r="O57" s="5">
        <f t="shared" si="4"/>
        <v>10951.284696580802</v>
      </c>
      <c r="Q57" s="16">
        <f t="shared" si="2"/>
        <v>19242.4972074192</v>
      </c>
      <c r="S57" s="16">
        <f t="shared" si="3"/>
        <v>73250.32</v>
      </c>
      <c r="V57" s="16">
        <f>OCT!O57-O57</f>
        <v>2332.6608354191994</v>
      </c>
    </row>
    <row r="58" spans="1:22" ht="11.25">
      <c r="A58" s="4" t="s">
        <v>53</v>
      </c>
      <c r="C58" s="3" t="s">
        <v>183</v>
      </c>
      <c r="E58" s="6">
        <v>653</v>
      </c>
      <c r="G58" s="19">
        <v>0.5878</v>
      </c>
      <c r="I58" s="20">
        <f t="shared" si="0"/>
        <v>383.8334</v>
      </c>
      <c r="K58" s="5">
        <f t="shared" si="1"/>
        <v>269.1666</v>
      </c>
      <c r="M58" s="14">
        <v>0.3853</v>
      </c>
      <c r="O58" s="5">
        <f t="shared" si="4"/>
        <v>103.70989098</v>
      </c>
      <c r="Q58" s="16">
        <f t="shared" si="2"/>
        <v>165.45670902</v>
      </c>
      <c r="S58" s="16">
        <f t="shared" si="3"/>
        <v>653</v>
      </c>
      <c r="V58" s="16">
        <f>OCT!O58-O58</f>
        <v>22.09055902</v>
      </c>
    </row>
    <row r="59" spans="1:22" ht="11.25">
      <c r="A59" s="4" t="s">
        <v>54</v>
      </c>
      <c r="C59" s="3" t="s">
        <v>184</v>
      </c>
      <c r="E59" s="6">
        <v>27406.2</v>
      </c>
      <c r="G59" s="19">
        <v>0.5878</v>
      </c>
      <c r="I59" s="20">
        <f t="shared" si="0"/>
        <v>16109.36436</v>
      </c>
      <c r="K59" s="5">
        <f t="shared" si="1"/>
        <v>11296.835640000001</v>
      </c>
      <c r="M59" s="14">
        <v>0.4391</v>
      </c>
      <c r="O59" s="5">
        <f t="shared" si="4"/>
        <v>4960.440529524</v>
      </c>
      <c r="Q59" s="16">
        <f t="shared" si="2"/>
        <v>6336.395110476001</v>
      </c>
      <c r="S59" s="16">
        <f t="shared" si="3"/>
        <v>27406.2</v>
      </c>
      <c r="V59" s="16">
        <f>OCT!O59-O59</f>
        <v>1056.5906804759998</v>
      </c>
    </row>
    <row r="60" spans="1:22" ht="11.25">
      <c r="A60" s="4" t="s">
        <v>55</v>
      </c>
      <c r="C60" s="3" t="s">
        <v>185</v>
      </c>
      <c r="E60" s="6">
        <v>25286.9</v>
      </c>
      <c r="G60" s="19">
        <v>0.5878</v>
      </c>
      <c r="I60" s="20">
        <f t="shared" si="0"/>
        <v>14863.63982</v>
      </c>
      <c r="K60" s="5">
        <f t="shared" si="1"/>
        <v>10423.260180000001</v>
      </c>
      <c r="M60" s="14">
        <v>0.2245</v>
      </c>
      <c r="O60" s="5">
        <f t="shared" si="4"/>
        <v>2340.02191041</v>
      </c>
      <c r="Q60" s="16">
        <f t="shared" si="2"/>
        <v>8083.238269590001</v>
      </c>
      <c r="S60" s="16">
        <f t="shared" si="3"/>
        <v>25286.9</v>
      </c>
      <c r="V60" s="16">
        <f>OCT!O60-O60</f>
        <v>498.43261458999996</v>
      </c>
    </row>
    <row r="61" spans="1:22" ht="11.25">
      <c r="A61" s="4" t="s">
        <v>56</v>
      </c>
      <c r="C61" s="3" t="s">
        <v>186</v>
      </c>
      <c r="E61" s="6">
        <v>201696.51</v>
      </c>
      <c r="G61" s="19">
        <v>0.5878</v>
      </c>
      <c r="I61" s="20">
        <f t="shared" si="0"/>
        <v>118557.208578</v>
      </c>
      <c r="K61" s="5">
        <f t="shared" si="1"/>
        <v>83139.301422</v>
      </c>
      <c r="M61" s="17">
        <v>0.4764</v>
      </c>
      <c r="O61" s="5">
        <f t="shared" si="4"/>
        <v>39607.5631974408</v>
      </c>
      <c r="Q61" s="16">
        <f t="shared" si="2"/>
        <v>43531.7382245592</v>
      </c>
      <c r="S61" s="16">
        <f t="shared" si="3"/>
        <v>201696.51</v>
      </c>
      <c r="V61" s="16">
        <f>OCT!O61-O61</f>
        <v>8436.545484559196</v>
      </c>
    </row>
    <row r="62" spans="1:22" ht="11.25">
      <c r="A62" s="4" t="s">
        <v>57</v>
      </c>
      <c r="C62" s="3" t="s">
        <v>187</v>
      </c>
      <c r="E62" s="6">
        <v>65151.49</v>
      </c>
      <c r="G62" s="19">
        <v>0.5878</v>
      </c>
      <c r="I62" s="20">
        <f t="shared" si="0"/>
        <v>38296.045822</v>
      </c>
      <c r="K62" s="5">
        <f t="shared" si="1"/>
        <v>26855.444177999998</v>
      </c>
      <c r="M62" s="14">
        <v>0.4401</v>
      </c>
      <c r="O62" s="5">
        <f t="shared" si="4"/>
        <v>11819.080982737798</v>
      </c>
      <c r="Q62" s="16">
        <f t="shared" si="2"/>
        <v>15036.3631952622</v>
      </c>
      <c r="S62" s="16">
        <f t="shared" si="3"/>
        <v>65151.49</v>
      </c>
      <c r="V62" s="16">
        <f>OCT!O62-O62</f>
        <v>2517.5043917622006</v>
      </c>
    </row>
    <row r="63" spans="1:22" ht="11.25">
      <c r="A63" s="4" t="s">
        <v>58</v>
      </c>
      <c r="C63" s="3" t="s">
        <v>188</v>
      </c>
      <c r="E63" s="6">
        <v>16596.82</v>
      </c>
      <c r="G63" s="19">
        <v>0.5878</v>
      </c>
      <c r="I63" s="20">
        <f t="shared" si="0"/>
        <v>9755.610795999999</v>
      </c>
      <c r="K63" s="5">
        <f t="shared" si="1"/>
        <v>6841.209204000001</v>
      </c>
      <c r="M63" s="14">
        <v>0.1698</v>
      </c>
      <c r="O63" s="5">
        <f t="shared" si="4"/>
        <v>1161.6373228392001</v>
      </c>
      <c r="Q63" s="16">
        <f t="shared" si="2"/>
        <v>5679.5718811608</v>
      </c>
      <c r="S63" s="16">
        <f t="shared" si="3"/>
        <v>16596.82</v>
      </c>
      <c r="V63" s="16">
        <f>OCT!O63-O63</f>
        <v>247.4326951608</v>
      </c>
    </row>
    <row r="64" spans="1:22" ht="11.25">
      <c r="A64" s="4" t="s">
        <v>59</v>
      </c>
      <c r="C64" s="3" t="s">
        <v>189</v>
      </c>
      <c r="E64" s="6">
        <v>45840.4</v>
      </c>
      <c r="G64" s="19">
        <v>0.5878</v>
      </c>
      <c r="I64" s="20">
        <f t="shared" si="0"/>
        <v>26944.98712</v>
      </c>
      <c r="K64" s="5">
        <f t="shared" si="1"/>
        <v>18895.41288</v>
      </c>
      <c r="M64" s="14">
        <v>0.3355</v>
      </c>
      <c r="O64" s="5">
        <f t="shared" si="4"/>
        <v>6339.41102124</v>
      </c>
      <c r="Q64" s="16">
        <f t="shared" si="2"/>
        <v>12556.001858759999</v>
      </c>
      <c r="S64" s="16">
        <f t="shared" si="3"/>
        <v>45840.4</v>
      </c>
      <c r="V64" s="16">
        <f>OCT!O64-O64</f>
        <v>1350.316078760001</v>
      </c>
    </row>
    <row r="65" spans="1:22" ht="11.25">
      <c r="A65" s="4" t="s">
        <v>60</v>
      </c>
      <c r="C65" s="3" t="s">
        <v>190</v>
      </c>
      <c r="E65" s="6">
        <v>0</v>
      </c>
      <c r="G65" s="19">
        <v>0.5878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  <c r="V65" s="16">
        <f>OCT!O65-O65</f>
        <v>0</v>
      </c>
    </row>
    <row r="66" spans="1:22" ht="11.25">
      <c r="A66" s="4" t="s">
        <v>61</v>
      </c>
      <c r="C66" s="3" t="s">
        <v>191</v>
      </c>
      <c r="E66" s="6">
        <v>110342.35</v>
      </c>
      <c r="G66" s="19">
        <v>0.5878</v>
      </c>
      <c r="I66" s="20">
        <f t="shared" si="0"/>
        <v>64859.23333</v>
      </c>
      <c r="K66" s="5">
        <f t="shared" si="1"/>
        <v>45483.11667</v>
      </c>
      <c r="M66" s="14">
        <v>0.2286</v>
      </c>
      <c r="O66" s="5">
        <f t="shared" si="4"/>
        <v>10397.440470762001</v>
      </c>
      <c r="Q66" s="16">
        <f t="shared" si="2"/>
        <v>35085.676199238005</v>
      </c>
      <c r="S66" s="16">
        <f t="shared" si="3"/>
        <v>110342.35</v>
      </c>
      <c r="V66" s="16">
        <f>OCT!O66-O66</f>
        <v>2214.690134237999</v>
      </c>
    </row>
    <row r="67" spans="1:22" ht="11.25">
      <c r="A67" s="4" t="s">
        <v>62</v>
      </c>
      <c r="C67" s="3" t="s">
        <v>192</v>
      </c>
      <c r="E67" s="6">
        <v>14037.68</v>
      </c>
      <c r="G67" s="19">
        <v>0.5878</v>
      </c>
      <c r="I67" s="20">
        <f t="shared" si="0"/>
        <v>8251.348304</v>
      </c>
      <c r="K67" s="5">
        <f t="shared" si="1"/>
        <v>5786.331696000001</v>
      </c>
      <c r="M67" s="14">
        <v>0.4333</v>
      </c>
      <c r="O67" s="5">
        <f t="shared" si="4"/>
        <v>2507.2175238768004</v>
      </c>
      <c r="Q67" s="16">
        <f t="shared" si="2"/>
        <v>3279.1141721232007</v>
      </c>
      <c r="S67" s="16">
        <f t="shared" si="3"/>
        <v>14037.68</v>
      </c>
      <c r="V67" s="16">
        <f>OCT!O67-O67</f>
        <v>534.0458481231999</v>
      </c>
    </row>
    <row r="68" spans="1:22" ht="11.25">
      <c r="A68" s="4" t="s">
        <v>63</v>
      </c>
      <c r="C68" s="3" t="s">
        <v>193</v>
      </c>
      <c r="E68" s="6">
        <v>55554.66</v>
      </c>
      <c r="G68" s="19">
        <v>0.5878</v>
      </c>
      <c r="I68" s="20">
        <f t="shared" si="0"/>
        <v>32655.029148</v>
      </c>
      <c r="K68" s="5">
        <f t="shared" si="1"/>
        <v>22899.630852000002</v>
      </c>
      <c r="M68" s="14">
        <v>0.2834</v>
      </c>
      <c r="O68" s="5">
        <f t="shared" si="4"/>
        <v>6489.7553834568</v>
      </c>
      <c r="Q68" s="16">
        <f t="shared" si="2"/>
        <v>16409.875468543203</v>
      </c>
      <c r="S68" s="16">
        <f t="shared" si="3"/>
        <v>55554.66</v>
      </c>
      <c r="V68" s="16">
        <f>OCT!O68-O68</f>
        <v>1382.3399385432003</v>
      </c>
    </row>
    <row r="69" spans="1:22" ht="11.25">
      <c r="A69" s="4" t="s">
        <v>64</v>
      </c>
      <c r="C69" s="3" t="s">
        <v>194</v>
      </c>
      <c r="E69" s="6">
        <v>0</v>
      </c>
      <c r="G69" s="19">
        <v>0.5878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V69" s="16">
        <f>OCT!O69-O69</f>
        <v>0</v>
      </c>
    </row>
    <row r="70" spans="1:22" ht="11.25">
      <c r="A70" s="4" t="s">
        <v>65</v>
      </c>
      <c r="C70" s="3" t="s">
        <v>195</v>
      </c>
      <c r="E70" s="6">
        <v>27210.33</v>
      </c>
      <c r="G70" s="19">
        <v>0.5878</v>
      </c>
      <c r="I70" s="20">
        <f t="shared" si="0"/>
        <v>15994.231974</v>
      </c>
      <c r="K70" s="5">
        <f t="shared" si="1"/>
        <v>11216.098026000001</v>
      </c>
      <c r="M70" s="14">
        <v>0.4329</v>
      </c>
      <c r="O70" s="5">
        <f t="shared" si="4"/>
        <v>4855.4488354554005</v>
      </c>
      <c r="Q70" s="16">
        <f t="shared" si="2"/>
        <v>6360.649190544601</v>
      </c>
      <c r="S70" s="16">
        <f t="shared" si="3"/>
        <v>27210.33</v>
      </c>
      <c r="V70" s="16">
        <f>OCT!O70-O70</f>
        <v>1034.2270930446002</v>
      </c>
    </row>
    <row r="71" spans="1:22" ht="11.25">
      <c r="A71" s="4" t="s">
        <v>66</v>
      </c>
      <c r="C71" s="3" t="s">
        <v>196</v>
      </c>
      <c r="E71" s="6">
        <v>64045.92</v>
      </c>
      <c r="G71" s="19">
        <v>0.5878</v>
      </c>
      <c r="I71" s="20">
        <f t="shared" si="0"/>
        <v>37646.191776</v>
      </c>
      <c r="K71" s="5">
        <f t="shared" si="1"/>
        <v>26399.728224</v>
      </c>
      <c r="M71" s="14">
        <v>0.1971</v>
      </c>
      <c r="O71" s="5">
        <f t="shared" si="4"/>
        <v>5203.3864329503995</v>
      </c>
      <c r="Q71" s="16">
        <f t="shared" si="2"/>
        <v>21196.3417910496</v>
      </c>
      <c r="S71" s="16">
        <f t="shared" si="3"/>
        <v>64045.92</v>
      </c>
      <c r="V71" s="16">
        <f>OCT!O71-O71</f>
        <v>1108.3389830495998</v>
      </c>
    </row>
    <row r="72" spans="1:22" ht="11.25">
      <c r="A72" s="4" t="s">
        <v>67</v>
      </c>
      <c r="C72" s="3" t="s">
        <v>197</v>
      </c>
      <c r="E72" s="6">
        <v>0</v>
      </c>
      <c r="G72" s="19">
        <v>0.5878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V72" s="16">
        <f>OCT!O72-O72</f>
        <v>0</v>
      </c>
    </row>
    <row r="73" spans="1:22" ht="11.25">
      <c r="A73" s="4" t="s">
        <v>68</v>
      </c>
      <c r="C73" s="3" t="s">
        <v>198</v>
      </c>
      <c r="E73" s="6">
        <v>28052.43</v>
      </c>
      <c r="G73" s="19">
        <v>0.5878</v>
      </c>
      <c r="I73" s="20">
        <f t="shared" si="0"/>
        <v>16489.218354</v>
      </c>
      <c r="K73" s="5">
        <f t="shared" si="1"/>
        <v>11563.211646</v>
      </c>
      <c r="M73" s="14">
        <v>0.2686</v>
      </c>
      <c r="O73" s="5">
        <f t="shared" si="4"/>
        <v>3105.8786481156</v>
      </c>
      <c r="Q73" s="16">
        <f t="shared" si="2"/>
        <v>8457.3329978844</v>
      </c>
      <c r="S73" s="16">
        <f t="shared" si="3"/>
        <v>28052.43</v>
      </c>
      <c r="V73" s="16">
        <f>OCT!O73-O73</f>
        <v>661.5627008844003</v>
      </c>
    </row>
    <row r="74" spans="1:22" ht="11.25">
      <c r="A74" s="4" t="s">
        <v>69</v>
      </c>
      <c r="C74" s="3" t="s">
        <v>199</v>
      </c>
      <c r="E74" s="6">
        <v>17503.19</v>
      </c>
      <c r="G74" s="19">
        <v>0.5878</v>
      </c>
      <c r="I74" s="20">
        <f aca="true" t="shared" si="5" ref="I74:I137">E74*G74</f>
        <v>10288.375081999999</v>
      </c>
      <c r="K74" s="5">
        <f aca="true" t="shared" si="6" ref="K74:K135">E74-I74</f>
        <v>7214.814918</v>
      </c>
      <c r="M74" s="14">
        <v>0.4083</v>
      </c>
      <c r="O74" s="5">
        <f t="shared" si="4"/>
        <v>2945.8089310194</v>
      </c>
      <c r="Q74" s="16">
        <f aca="true" t="shared" si="7" ref="Q74:Q135">K74-O74</f>
        <v>4269.0059869806</v>
      </c>
      <c r="S74" s="16">
        <f aca="true" t="shared" si="8" ref="S74:S135">I74+O74+Q74</f>
        <v>17503.19</v>
      </c>
      <c r="V74" s="16">
        <f>OCT!O74-O74</f>
        <v>627.4673074805996</v>
      </c>
    </row>
    <row r="75" spans="1:22" ht="11.25">
      <c r="A75" s="4" t="s">
        <v>70</v>
      </c>
      <c r="C75" s="3" t="s">
        <v>200</v>
      </c>
      <c r="E75" s="6">
        <v>167518.96</v>
      </c>
      <c r="G75" s="19">
        <v>0.5878</v>
      </c>
      <c r="I75" s="20">
        <f t="shared" si="5"/>
        <v>98467.644688</v>
      </c>
      <c r="K75" s="5">
        <f t="shared" si="6"/>
        <v>69051.31531199999</v>
      </c>
      <c r="M75" s="14">
        <v>0.2865</v>
      </c>
      <c r="O75" s="5">
        <f aca="true" t="shared" si="9" ref="O75:O135">K75*M75</f>
        <v>19783.201836887994</v>
      </c>
      <c r="Q75" s="16">
        <f t="shared" si="7"/>
        <v>49268.113475112</v>
      </c>
      <c r="S75" s="16">
        <f t="shared" si="8"/>
        <v>167518.96</v>
      </c>
      <c r="V75" s="16">
        <f>OCT!O75-O75</f>
        <v>4213.889183112002</v>
      </c>
    </row>
    <row r="76" spans="1:22" ht="11.25">
      <c r="A76" s="4" t="s">
        <v>71</v>
      </c>
      <c r="C76" s="3" t="s">
        <v>201</v>
      </c>
      <c r="E76" s="6">
        <v>24842.4</v>
      </c>
      <c r="G76" s="19">
        <v>0.5878</v>
      </c>
      <c r="I76" s="20">
        <f t="shared" si="5"/>
        <v>14602.362720000001</v>
      </c>
      <c r="K76" s="5">
        <f t="shared" si="6"/>
        <v>10240.03728</v>
      </c>
      <c r="M76" s="14">
        <v>0.2539</v>
      </c>
      <c r="O76" s="5">
        <f t="shared" si="9"/>
        <v>2599.945465392</v>
      </c>
      <c r="Q76" s="16">
        <f t="shared" si="7"/>
        <v>7640.091814608</v>
      </c>
      <c r="S76" s="16">
        <f t="shared" si="8"/>
        <v>24842.4</v>
      </c>
      <c r="V76" s="16">
        <f>OCT!O76-O76</f>
        <v>553.7972146080001</v>
      </c>
    </row>
    <row r="77" spans="1:22" ht="11.25">
      <c r="A77" s="4" t="s">
        <v>72</v>
      </c>
      <c r="C77" s="3" t="s">
        <v>202</v>
      </c>
      <c r="E77" s="6">
        <v>113929.4</v>
      </c>
      <c r="G77" s="19">
        <v>0.5878</v>
      </c>
      <c r="I77" s="20">
        <f t="shared" si="5"/>
        <v>66967.70132</v>
      </c>
      <c r="K77" s="5">
        <f t="shared" si="6"/>
        <v>46961.69868</v>
      </c>
      <c r="M77" s="14">
        <v>0.2355</v>
      </c>
      <c r="O77" s="5">
        <f t="shared" si="9"/>
        <v>11059.48003914</v>
      </c>
      <c r="Q77" s="16">
        <f t="shared" si="7"/>
        <v>35902.21864086</v>
      </c>
      <c r="S77" s="16">
        <f t="shared" si="8"/>
        <v>113929.4</v>
      </c>
      <c r="V77" s="16">
        <f>OCT!O77-O77</f>
        <v>2355.706810859998</v>
      </c>
    </row>
    <row r="78" spans="1:22" ht="11.25">
      <c r="A78" s="4" t="s">
        <v>73</v>
      </c>
      <c r="C78" s="3" t="s">
        <v>203</v>
      </c>
      <c r="E78" s="6">
        <v>82803.06</v>
      </c>
      <c r="G78" s="19">
        <v>0.5878</v>
      </c>
      <c r="I78" s="20">
        <f t="shared" si="5"/>
        <v>48671.638668</v>
      </c>
      <c r="K78" s="5">
        <f t="shared" si="6"/>
        <v>34131.421332</v>
      </c>
      <c r="M78" s="14">
        <v>0.4342</v>
      </c>
      <c r="O78" s="5">
        <f t="shared" si="9"/>
        <v>14819.863142354397</v>
      </c>
      <c r="Q78" s="16">
        <f t="shared" si="7"/>
        <v>19311.5581896456</v>
      </c>
      <c r="S78" s="16">
        <f t="shared" si="8"/>
        <v>82803.06</v>
      </c>
      <c r="V78" s="16">
        <f>OCT!O78-O78</f>
        <v>3156.681183645602</v>
      </c>
    </row>
    <row r="79" spans="1:22" ht="11.25">
      <c r="A79" s="4" t="s">
        <v>74</v>
      </c>
      <c r="C79" s="3" t="s">
        <v>204</v>
      </c>
      <c r="E79" s="6">
        <v>53201.5</v>
      </c>
      <c r="G79" s="19">
        <v>0.5878</v>
      </c>
      <c r="I79" s="20">
        <f t="shared" si="5"/>
        <v>31271.8417</v>
      </c>
      <c r="K79" s="5">
        <f t="shared" si="6"/>
        <v>21929.6583</v>
      </c>
      <c r="M79" s="14">
        <v>0.2232</v>
      </c>
      <c r="O79" s="5">
        <f t="shared" si="9"/>
        <v>4894.69973256</v>
      </c>
      <c r="Q79" s="16">
        <f t="shared" si="7"/>
        <v>17034.95856744</v>
      </c>
      <c r="S79" s="16">
        <f t="shared" si="8"/>
        <v>53201.5</v>
      </c>
      <c r="V79" s="16">
        <f>OCT!O79-O79</f>
        <v>1042.5876674400006</v>
      </c>
    </row>
    <row r="80" spans="1:22" ht="11.25">
      <c r="A80" s="4" t="s">
        <v>75</v>
      </c>
      <c r="C80" s="3" t="s">
        <v>205</v>
      </c>
      <c r="E80" s="6">
        <v>11818.1</v>
      </c>
      <c r="G80" s="19">
        <v>0.5878</v>
      </c>
      <c r="I80" s="20">
        <f t="shared" si="5"/>
        <v>6946.67918</v>
      </c>
      <c r="K80" s="5">
        <f t="shared" si="6"/>
        <v>4871.42082</v>
      </c>
      <c r="M80" s="14">
        <v>0.3716</v>
      </c>
      <c r="O80" s="5">
        <f t="shared" si="9"/>
        <v>1810.219976712</v>
      </c>
      <c r="Q80" s="16">
        <f t="shared" si="7"/>
        <v>3061.200843288</v>
      </c>
      <c r="S80" s="16">
        <f t="shared" si="8"/>
        <v>11818.099999999999</v>
      </c>
      <c r="V80" s="16">
        <f>OCT!O80-O80</f>
        <v>385.5830032879999</v>
      </c>
    </row>
    <row r="81" spans="1:22" ht="11.25">
      <c r="A81" s="4" t="s">
        <v>76</v>
      </c>
      <c r="C81" s="3" t="s">
        <v>206</v>
      </c>
      <c r="E81" s="6">
        <v>228121.49</v>
      </c>
      <c r="G81" s="19">
        <v>0.5878</v>
      </c>
      <c r="I81" s="20">
        <f t="shared" si="5"/>
        <v>134089.811822</v>
      </c>
      <c r="K81" s="5">
        <f t="shared" si="6"/>
        <v>94031.678178</v>
      </c>
      <c r="M81" s="14">
        <v>0.3414</v>
      </c>
      <c r="O81" s="5">
        <f t="shared" si="9"/>
        <v>32102.4149299692</v>
      </c>
      <c r="Q81" s="16">
        <f t="shared" si="7"/>
        <v>61929.2632480308</v>
      </c>
      <c r="S81" s="16">
        <f t="shared" si="8"/>
        <v>228121.49</v>
      </c>
      <c r="V81" s="16">
        <f>OCT!O81-O81</f>
        <v>6837.923413030796</v>
      </c>
    </row>
    <row r="82" spans="1:22" ht="11.25">
      <c r="A82" s="4" t="s">
        <v>77</v>
      </c>
      <c r="C82" s="3" t="s">
        <v>207</v>
      </c>
      <c r="E82" s="6">
        <v>82760.8</v>
      </c>
      <c r="G82" s="19">
        <v>0.5878</v>
      </c>
      <c r="I82" s="20">
        <f t="shared" si="5"/>
        <v>48646.798240000004</v>
      </c>
      <c r="K82" s="5">
        <f t="shared" si="6"/>
        <v>34114.00176</v>
      </c>
      <c r="M82" s="14">
        <v>0.2923</v>
      </c>
      <c r="O82" s="5">
        <f t="shared" si="9"/>
        <v>9971.522714448</v>
      </c>
      <c r="Q82" s="16">
        <f t="shared" si="7"/>
        <v>24142.479045551998</v>
      </c>
      <c r="S82" s="16">
        <f t="shared" si="8"/>
        <v>82760.8</v>
      </c>
      <c r="V82" s="16">
        <f>OCT!O82-O82</f>
        <v>2123.9682055520007</v>
      </c>
    </row>
    <row r="83" spans="1:22" ht="11.25">
      <c r="A83" s="4" t="s">
        <v>78</v>
      </c>
      <c r="C83" s="3" t="s">
        <v>208</v>
      </c>
      <c r="E83" s="6">
        <v>70474.1</v>
      </c>
      <c r="G83" s="19">
        <v>0.5878</v>
      </c>
      <c r="I83" s="20">
        <f t="shared" si="5"/>
        <v>41424.67598</v>
      </c>
      <c r="K83" s="5">
        <f t="shared" si="6"/>
        <v>29049.424020000006</v>
      </c>
      <c r="M83" s="14">
        <v>0.4199</v>
      </c>
      <c r="O83" s="5">
        <f t="shared" si="9"/>
        <v>12197.853145998002</v>
      </c>
      <c r="Q83" s="16">
        <f t="shared" si="7"/>
        <v>16851.570874002005</v>
      </c>
      <c r="S83" s="16">
        <f t="shared" si="8"/>
        <v>70474.1</v>
      </c>
      <c r="V83" s="16">
        <f>OCT!O83-O83</f>
        <v>2598.1841490019997</v>
      </c>
    </row>
    <row r="84" spans="1:22" ht="11.25">
      <c r="A84" s="4" t="s">
        <v>79</v>
      </c>
      <c r="C84" s="3" t="s">
        <v>209</v>
      </c>
      <c r="E84" s="6">
        <v>158267.25</v>
      </c>
      <c r="G84" s="19">
        <v>0.5878</v>
      </c>
      <c r="I84" s="20">
        <f t="shared" si="5"/>
        <v>93029.48955</v>
      </c>
      <c r="K84" s="5">
        <f t="shared" si="6"/>
        <v>65237.76045</v>
      </c>
      <c r="M84" s="14">
        <v>0.3227</v>
      </c>
      <c r="O84" s="5">
        <f t="shared" si="9"/>
        <v>21052.225297214998</v>
      </c>
      <c r="Q84" s="16">
        <f t="shared" si="7"/>
        <v>44185.535152785</v>
      </c>
      <c r="S84" s="16">
        <f t="shared" si="8"/>
        <v>158267.25</v>
      </c>
      <c r="V84" s="16">
        <f>OCT!O84-O84</f>
        <v>4484.195490285001</v>
      </c>
    </row>
    <row r="85" spans="1:22" ht="11.25">
      <c r="A85" s="4" t="s">
        <v>80</v>
      </c>
      <c r="C85" s="3" t="s">
        <v>210</v>
      </c>
      <c r="E85" s="6">
        <v>48587.23</v>
      </c>
      <c r="G85" s="19">
        <v>0.5878</v>
      </c>
      <c r="I85" s="20">
        <f t="shared" si="5"/>
        <v>28559.573794</v>
      </c>
      <c r="K85" s="5">
        <f t="shared" si="6"/>
        <v>20027.656206000003</v>
      </c>
      <c r="M85" s="14">
        <v>0.4397</v>
      </c>
      <c r="O85" s="5">
        <f t="shared" si="9"/>
        <v>8806.160433778201</v>
      </c>
      <c r="Q85" s="16">
        <f t="shared" si="7"/>
        <v>11221.495772221802</v>
      </c>
      <c r="S85" s="16">
        <f t="shared" si="8"/>
        <v>48587.23</v>
      </c>
      <c r="V85" s="16">
        <f>OCT!O85-O85</f>
        <v>1875.742081721799</v>
      </c>
    </row>
    <row r="86" spans="1:22" ht="11.25">
      <c r="A86" s="4" t="s">
        <v>81</v>
      </c>
      <c r="C86" s="3" t="s">
        <v>211</v>
      </c>
      <c r="E86" s="6">
        <v>107532.2</v>
      </c>
      <c r="G86" s="19">
        <v>0.5878</v>
      </c>
      <c r="I86" s="20">
        <f t="shared" si="5"/>
        <v>63207.42716</v>
      </c>
      <c r="K86" s="5">
        <f t="shared" si="6"/>
        <v>44324.77284</v>
      </c>
      <c r="M86" s="14">
        <v>0.2336</v>
      </c>
      <c r="O86" s="5">
        <f t="shared" si="9"/>
        <v>10354.266935423999</v>
      </c>
      <c r="Q86" s="16">
        <f t="shared" si="7"/>
        <v>33970.505904576</v>
      </c>
      <c r="S86" s="16">
        <f t="shared" si="8"/>
        <v>107532.2</v>
      </c>
      <c r="V86" s="16">
        <f>OCT!O86-O86</f>
        <v>2205.494024576001</v>
      </c>
    </row>
    <row r="87" spans="1:22" ht="11.25">
      <c r="A87" s="4" t="s">
        <v>82</v>
      </c>
      <c r="C87" s="3" t="s">
        <v>212</v>
      </c>
      <c r="E87" s="6">
        <v>98306.16</v>
      </c>
      <c r="G87" s="19">
        <v>0.5878</v>
      </c>
      <c r="I87" s="20">
        <f t="shared" si="5"/>
        <v>57784.360848000004</v>
      </c>
      <c r="K87" s="5">
        <f t="shared" si="6"/>
        <v>40521.799152</v>
      </c>
      <c r="M87" s="14">
        <v>0.3445</v>
      </c>
      <c r="O87" s="5">
        <f t="shared" si="9"/>
        <v>13959.759807863999</v>
      </c>
      <c r="Q87" s="16">
        <f t="shared" si="7"/>
        <v>26562.039344136</v>
      </c>
      <c r="S87" s="16">
        <f t="shared" si="8"/>
        <v>98306.16</v>
      </c>
      <c r="V87" s="16">
        <f>OCT!O87-O87</f>
        <v>2973.4762521360008</v>
      </c>
    </row>
    <row r="88" spans="1:22" ht="11.25">
      <c r="A88" s="4" t="s">
        <v>83</v>
      </c>
      <c r="C88" s="3" t="s">
        <v>213</v>
      </c>
      <c r="E88" s="6">
        <v>27451.62</v>
      </c>
      <c r="G88" s="19">
        <v>0.5878</v>
      </c>
      <c r="I88" s="20">
        <f t="shared" si="5"/>
        <v>16136.062236</v>
      </c>
      <c r="K88" s="5">
        <f t="shared" si="6"/>
        <v>11315.557764</v>
      </c>
      <c r="M88" s="14">
        <v>0.1894</v>
      </c>
      <c r="O88" s="5">
        <f t="shared" si="9"/>
        <v>2143.1666405016</v>
      </c>
      <c r="Q88" s="16">
        <f t="shared" si="7"/>
        <v>9172.391123498399</v>
      </c>
      <c r="S88" s="16">
        <f t="shared" si="8"/>
        <v>27451.619999999995</v>
      </c>
      <c r="V88" s="16">
        <f>OCT!O88-O88</f>
        <v>456.5017734984003</v>
      </c>
    </row>
    <row r="89" spans="1:22" ht="11.25">
      <c r="A89" s="4" t="s">
        <v>84</v>
      </c>
      <c r="C89" s="3" t="s">
        <v>214</v>
      </c>
      <c r="E89" s="6">
        <v>3137.8</v>
      </c>
      <c r="G89" s="19">
        <v>0.5878</v>
      </c>
      <c r="I89" s="20">
        <f t="shared" si="5"/>
        <v>1844.39884</v>
      </c>
      <c r="K89" s="5">
        <f t="shared" si="6"/>
        <v>1293.4011600000001</v>
      </c>
      <c r="M89" s="14">
        <v>0.3154</v>
      </c>
      <c r="O89" s="5">
        <f t="shared" si="9"/>
        <v>407.93872586400005</v>
      </c>
      <c r="Q89" s="16">
        <f t="shared" si="7"/>
        <v>885.4624341360001</v>
      </c>
      <c r="S89" s="16">
        <f t="shared" si="8"/>
        <v>3137.8</v>
      </c>
      <c r="V89" s="16">
        <f>OCT!O89-O89</f>
        <v>86.89233413599999</v>
      </c>
    </row>
    <row r="90" spans="1:22" ht="11.25">
      <c r="A90" s="4" t="s">
        <v>85</v>
      </c>
      <c r="C90" s="3" t="s">
        <v>215</v>
      </c>
      <c r="E90" s="6">
        <v>-6850.93</v>
      </c>
      <c r="G90" s="19">
        <v>0.5878</v>
      </c>
      <c r="I90" s="20">
        <f t="shared" si="5"/>
        <v>-4026.976654</v>
      </c>
      <c r="K90" s="5">
        <f t="shared" si="6"/>
        <v>-2823.9533460000002</v>
      </c>
      <c r="M90" s="14">
        <v>0.3517</v>
      </c>
      <c r="O90" s="5">
        <f t="shared" si="9"/>
        <v>-993.1843917882002</v>
      </c>
      <c r="Q90" s="16">
        <f t="shared" si="7"/>
        <v>-1830.7689542118</v>
      </c>
      <c r="S90" s="16">
        <f t="shared" si="8"/>
        <v>-6850.93</v>
      </c>
      <c r="V90" s="16">
        <f>OCT!O90-O90</f>
        <v>-211.5516487118</v>
      </c>
    </row>
    <row r="91" spans="1:22" ht="11.25">
      <c r="A91" s="4" t="s">
        <v>86</v>
      </c>
      <c r="C91" s="3" t="s">
        <v>216</v>
      </c>
      <c r="E91" s="6">
        <v>61415.7</v>
      </c>
      <c r="G91" s="19">
        <v>0.5878</v>
      </c>
      <c r="I91" s="20">
        <f t="shared" si="5"/>
        <v>36100.14846</v>
      </c>
      <c r="K91" s="5">
        <f t="shared" si="6"/>
        <v>25315.55154</v>
      </c>
      <c r="M91" s="14">
        <v>0.2337</v>
      </c>
      <c r="O91" s="5">
        <f t="shared" si="9"/>
        <v>5916.244394898</v>
      </c>
      <c r="Q91" s="16">
        <f t="shared" si="7"/>
        <v>19399.307145102</v>
      </c>
      <c r="S91" s="16">
        <f t="shared" si="8"/>
        <v>61415.7</v>
      </c>
      <c r="V91" s="16">
        <f>OCT!O91-O91</f>
        <v>1260.180150101999</v>
      </c>
    </row>
    <row r="92" spans="1:22" ht="11.25">
      <c r="A92" s="4" t="s">
        <v>87</v>
      </c>
      <c r="C92" s="3" t="s">
        <v>217</v>
      </c>
      <c r="E92" s="6">
        <v>-11536.2</v>
      </c>
      <c r="G92" s="19">
        <v>0.5878</v>
      </c>
      <c r="I92" s="20">
        <f t="shared" si="5"/>
        <v>-6780.97836</v>
      </c>
      <c r="K92" s="5">
        <f t="shared" si="6"/>
        <v>-4755.221640000001</v>
      </c>
      <c r="M92" s="14">
        <v>0.323</v>
      </c>
      <c r="O92" s="5">
        <f t="shared" si="9"/>
        <v>-1535.9365897200003</v>
      </c>
      <c r="Q92" s="16">
        <f t="shared" si="7"/>
        <v>-3219.28505028</v>
      </c>
      <c r="S92" s="16">
        <f t="shared" si="8"/>
        <v>-11536.2</v>
      </c>
      <c r="V92" s="16">
        <f>OCT!O92-O92</f>
        <v>-327.1597102799999</v>
      </c>
    </row>
    <row r="93" spans="1:22" ht="11.25">
      <c r="A93" s="4" t="s">
        <v>88</v>
      </c>
      <c r="C93" s="3" t="s">
        <v>218</v>
      </c>
      <c r="E93" s="6">
        <v>215046.54</v>
      </c>
      <c r="G93" s="19">
        <v>0.5878</v>
      </c>
      <c r="I93" s="20">
        <f t="shared" si="5"/>
        <v>126404.356212</v>
      </c>
      <c r="K93" s="5">
        <f t="shared" si="6"/>
        <v>88642.18378800001</v>
      </c>
      <c r="M93" s="14">
        <v>0.4588</v>
      </c>
      <c r="O93" s="5">
        <f t="shared" si="9"/>
        <v>40669.0339219344</v>
      </c>
      <c r="Q93" s="16">
        <f t="shared" si="7"/>
        <v>47973.14986606561</v>
      </c>
      <c r="S93" s="16">
        <f t="shared" si="8"/>
        <v>215046.53999999998</v>
      </c>
      <c r="V93" s="16">
        <f>OCT!O93-O93</f>
        <v>8662.642354065596</v>
      </c>
    </row>
    <row r="94" spans="1:22" ht="11.25">
      <c r="A94" s="4" t="s">
        <v>89</v>
      </c>
      <c r="C94" s="3" t="s">
        <v>219</v>
      </c>
      <c r="E94" s="6">
        <v>56368.21</v>
      </c>
      <c r="G94" s="19">
        <v>0.5878</v>
      </c>
      <c r="I94" s="20">
        <f t="shared" si="5"/>
        <v>33133.233838</v>
      </c>
      <c r="K94" s="5">
        <f t="shared" si="6"/>
        <v>23234.976162</v>
      </c>
      <c r="M94" s="14">
        <v>0.4439</v>
      </c>
      <c r="O94" s="5">
        <f t="shared" si="9"/>
        <v>10314.0059183118</v>
      </c>
      <c r="Q94" s="16">
        <f t="shared" si="7"/>
        <v>12920.9702436882</v>
      </c>
      <c r="S94" s="16">
        <f t="shared" si="8"/>
        <v>56368.21</v>
      </c>
      <c r="V94" s="16">
        <f>OCT!O94-O94</f>
        <v>2196.9182911882017</v>
      </c>
    </row>
    <row r="95" spans="1:22" ht="11.25">
      <c r="A95" s="4" t="s">
        <v>90</v>
      </c>
      <c r="C95" s="3" t="s">
        <v>220</v>
      </c>
      <c r="E95" s="6">
        <v>5109.6</v>
      </c>
      <c r="G95" s="19">
        <v>0.5878</v>
      </c>
      <c r="I95" s="20">
        <f t="shared" si="5"/>
        <v>3003.42288</v>
      </c>
      <c r="K95" s="5">
        <f t="shared" si="6"/>
        <v>2106.1771200000003</v>
      </c>
      <c r="M95" s="14">
        <v>0.3979</v>
      </c>
      <c r="O95" s="5">
        <f t="shared" si="9"/>
        <v>838.047876048</v>
      </c>
      <c r="Q95" s="16">
        <f t="shared" si="7"/>
        <v>1268.1292439520003</v>
      </c>
      <c r="S95" s="16">
        <f t="shared" si="8"/>
        <v>5109.6</v>
      </c>
      <c r="V95" s="16">
        <f>OCT!O95-O95</f>
        <v>178.507043952</v>
      </c>
    </row>
    <row r="96" spans="1:22" ht="11.25">
      <c r="A96" s="4" t="s">
        <v>91</v>
      </c>
      <c r="C96" s="3" t="s">
        <v>221</v>
      </c>
      <c r="E96" s="6">
        <v>1425.3</v>
      </c>
      <c r="G96" s="19">
        <v>0.5878</v>
      </c>
      <c r="I96" s="20">
        <f t="shared" si="5"/>
        <v>837.79134</v>
      </c>
      <c r="K96" s="5">
        <f t="shared" si="6"/>
        <v>587.50866</v>
      </c>
      <c r="M96" s="14">
        <v>0.2387</v>
      </c>
      <c r="O96" s="5">
        <f t="shared" si="9"/>
        <v>140.238317142</v>
      </c>
      <c r="Q96" s="16">
        <f t="shared" si="7"/>
        <v>447.27034285799994</v>
      </c>
      <c r="S96" s="16">
        <f t="shared" si="8"/>
        <v>1425.3</v>
      </c>
      <c r="V96" s="16">
        <f>OCT!O96-O96</f>
        <v>29.871237858</v>
      </c>
    </row>
    <row r="97" spans="1:22" ht="11.25">
      <c r="A97" s="4" t="s">
        <v>92</v>
      </c>
      <c r="C97" s="3" t="s">
        <v>222</v>
      </c>
      <c r="E97" s="6">
        <v>75922.96</v>
      </c>
      <c r="G97" s="19">
        <v>0.5878</v>
      </c>
      <c r="I97" s="20">
        <f t="shared" si="5"/>
        <v>44627.515888</v>
      </c>
      <c r="K97" s="5">
        <f t="shared" si="6"/>
        <v>31295.444112000005</v>
      </c>
      <c r="M97" s="14">
        <v>0.2455</v>
      </c>
      <c r="O97" s="5">
        <f t="shared" si="9"/>
        <v>7683.031529496001</v>
      </c>
      <c r="Q97" s="16">
        <f t="shared" si="7"/>
        <v>23612.412582504003</v>
      </c>
      <c r="S97" s="16">
        <f t="shared" si="8"/>
        <v>75922.96</v>
      </c>
      <c r="V97" s="16">
        <f>OCT!O97-O97</f>
        <v>1636.5118105039992</v>
      </c>
    </row>
    <row r="98" spans="1:22" ht="11.25">
      <c r="A98" s="4" t="s">
        <v>93</v>
      </c>
      <c r="C98" s="3" t="s">
        <v>223</v>
      </c>
      <c r="E98" s="6">
        <v>140220.02</v>
      </c>
      <c r="G98" s="19">
        <v>0.5878</v>
      </c>
      <c r="I98" s="20">
        <f t="shared" si="5"/>
        <v>82421.327756</v>
      </c>
      <c r="K98" s="5">
        <f t="shared" si="6"/>
        <v>57798.69224399999</v>
      </c>
      <c r="M98" s="14">
        <v>0.3853</v>
      </c>
      <c r="O98" s="5">
        <f t="shared" si="9"/>
        <v>22269.836121613196</v>
      </c>
      <c r="Q98" s="16">
        <f t="shared" si="7"/>
        <v>35528.856122386795</v>
      </c>
      <c r="S98" s="16">
        <f t="shared" si="8"/>
        <v>140220.02</v>
      </c>
      <c r="V98" s="16">
        <f>OCT!O98-O98</f>
        <v>4743.5507313868</v>
      </c>
    </row>
    <row r="99" spans="1:22" ht="11.25">
      <c r="A99" s="4" t="s">
        <v>94</v>
      </c>
      <c r="C99" s="3" t="s">
        <v>224</v>
      </c>
      <c r="E99" s="6">
        <v>38448.74</v>
      </c>
      <c r="G99" s="19">
        <v>0.5878</v>
      </c>
      <c r="I99" s="20">
        <f t="shared" si="5"/>
        <v>22600.169371999997</v>
      </c>
      <c r="K99" s="5">
        <f t="shared" si="6"/>
        <v>15848.570628000001</v>
      </c>
      <c r="M99" s="14">
        <v>0.276</v>
      </c>
      <c r="O99" s="5">
        <f t="shared" si="9"/>
        <v>4374.205493328001</v>
      </c>
      <c r="Q99" s="16">
        <f t="shared" si="7"/>
        <v>11474.365134672</v>
      </c>
      <c r="S99" s="16">
        <f t="shared" si="8"/>
        <v>38448.74</v>
      </c>
      <c r="V99" s="16">
        <f>OCT!O99-O99</f>
        <v>931.7206266719995</v>
      </c>
    </row>
    <row r="100" spans="1:22" ht="11.25">
      <c r="A100" s="4" t="s">
        <v>95</v>
      </c>
      <c r="C100" s="3" t="s">
        <v>225</v>
      </c>
      <c r="E100" s="6">
        <v>13375.2</v>
      </c>
      <c r="G100" s="19">
        <v>0.5878</v>
      </c>
      <c r="I100" s="20">
        <f t="shared" si="5"/>
        <v>7861.94256</v>
      </c>
      <c r="K100" s="5">
        <f t="shared" si="6"/>
        <v>5513.25744</v>
      </c>
      <c r="M100" s="14">
        <v>0.3025</v>
      </c>
      <c r="O100" s="5">
        <f t="shared" si="9"/>
        <v>1667.7603756</v>
      </c>
      <c r="Q100" s="16">
        <f t="shared" si="7"/>
        <v>3845.4970644000005</v>
      </c>
      <c r="S100" s="16">
        <f t="shared" si="8"/>
        <v>13375.2</v>
      </c>
      <c r="V100" s="16">
        <f>OCT!O100-O100</f>
        <v>355.23862439999994</v>
      </c>
    </row>
    <row r="101" spans="1:22" ht="11.25">
      <c r="A101" s="4" t="s">
        <v>96</v>
      </c>
      <c r="C101" s="3" t="s">
        <v>226</v>
      </c>
      <c r="E101" s="6">
        <v>13123.85</v>
      </c>
      <c r="G101" s="19">
        <v>0.5878</v>
      </c>
      <c r="I101" s="20">
        <f t="shared" si="5"/>
        <v>7714.19903</v>
      </c>
      <c r="K101" s="5">
        <f t="shared" si="6"/>
        <v>5409.650970000001</v>
      </c>
      <c r="M101" s="14">
        <v>0.2755</v>
      </c>
      <c r="O101" s="5">
        <f t="shared" si="9"/>
        <v>1490.3588422350003</v>
      </c>
      <c r="Q101" s="16">
        <f t="shared" si="7"/>
        <v>3919.2921277650003</v>
      </c>
      <c r="S101" s="16">
        <f t="shared" si="8"/>
        <v>13123.85</v>
      </c>
      <c r="V101" s="16">
        <f>OCT!O101-O101</f>
        <v>317.45149526499995</v>
      </c>
    </row>
    <row r="102" spans="1:22" ht="11.25">
      <c r="A102" s="4" t="s">
        <v>97</v>
      </c>
      <c r="C102" s="3" t="s">
        <v>227</v>
      </c>
      <c r="E102" s="6">
        <v>42024.06</v>
      </c>
      <c r="G102" s="19">
        <v>0.5878</v>
      </c>
      <c r="I102" s="20">
        <f t="shared" si="5"/>
        <v>24701.742467999997</v>
      </c>
      <c r="K102" s="5">
        <f t="shared" si="6"/>
        <v>17322.317532</v>
      </c>
      <c r="M102" s="14">
        <v>0.2708</v>
      </c>
      <c r="O102" s="5">
        <f t="shared" si="9"/>
        <v>4690.8835876656</v>
      </c>
      <c r="Q102" s="16">
        <f t="shared" si="7"/>
        <v>12631.4339443344</v>
      </c>
      <c r="S102" s="16">
        <f t="shared" si="8"/>
        <v>42024.06</v>
      </c>
      <c r="V102" s="16">
        <f>OCT!O102-O102</f>
        <v>999.174136334399</v>
      </c>
    </row>
    <row r="103" spans="1:22" ht="11.25">
      <c r="A103" s="4" t="s">
        <v>98</v>
      </c>
      <c r="C103" s="3" t="s">
        <v>228</v>
      </c>
      <c r="E103" s="6">
        <v>69907.25</v>
      </c>
      <c r="G103" s="19">
        <v>0.5878</v>
      </c>
      <c r="I103" s="20">
        <f t="shared" si="5"/>
        <v>41091.48155</v>
      </c>
      <c r="K103" s="5">
        <f t="shared" si="6"/>
        <v>28815.768450000003</v>
      </c>
      <c r="M103" s="14">
        <v>0.3888</v>
      </c>
      <c r="O103" s="5">
        <f t="shared" si="9"/>
        <v>11203.570773360001</v>
      </c>
      <c r="Q103" s="16">
        <f t="shared" si="7"/>
        <v>17612.197676640004</v>
      </c>
      <c r="S103" s="16">
        <f t="shared" si="8"/>
        <v>69907.25</v>
      </c>
      <c r="V103" s="16">
        <f>OCT!O103-O103</f>
        <v>2386.398626639999</v>
      </c>
    </row>
    <row r="104" spans="1:22" ht="11.25">
      <c r="A104" s="4" t="s">
        <v>99</v>
      </c>
      <c r="C104" s="3" t="s">
        <v>229</v>
      </c>
      <c r="E104" s="6">
        <v>128036.24</v>
      </c>
      <c r="G104" s="19">
        <v>0.5878</v>
      </c>
      <c r="I104" s="20">
        <f t="shared" si="5"/>
        <v>75259.701872</v>
      </c>
      <c r="K104" s="5">
        <f t="shared" si="6"/>
        <v>52776.538128</v>
      </c>
      <c r="M104" s="14">
        <v>0.5309</v>
      </c>
      <c r="O104" s="5">
        <f t="shared" si="9"/>
        <v>28019.0640921552</v>
      </c>
      <c r="Q104" s="16">
        <f t="shared" si="7"/>
        <v>24757.4740358448</v>
      </c>
      <c r="S104" s="16">
        <f t="shared" si="8"/>
        <v>128036.24</v>
      </c>
      <c r="V104" s="16">
        <f>OCT!O104-O104</f>
        <v>5968.155815844806</v>
      </c>
    </row>
    <row r="105" spans="1:22" ht="11.25">
      <c r="A105" s="4" t="s">
        <v>100</v>
      </c>
      <c r="C105" s="3" t="s">
        <v>230</v>
      </c>
      <c r="E105" s="6">
        <v>0</v>
      </c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V105" s="16">
        <f>OCT!O105-O105</f>
        <v>0</v>
      </c>
    </row>
    <row r="106" spans="1:22" ht="11.25">
      <c r="A106" s="4" t="s">
        <v>101</v>
      </c>
      <c r="C106" s="3" t="s">
        <v>231</v>
      </c>
      <c r="E106" s="6">
        <v>54526.11</v>
      </c>
      <c r="G106" s="19">
        <v>0.5878</v>
      </c>
      <c r="I106" s="20">
        <f t="shared" si="5"/>
        <v>32050.447458</v>
      </c>
      <c r="K106" s="5">
        <f t="shared" si="6"/>
        <v>22475.662542000002</v>
      </c>
      <c r="M106" s="14">
        <v>0.2547</v>
      </c>
      <c r="O106" s="5">
        <f t="shared" si="9"/>
        <v>5724.5512494474</v>
      </c>
      <c r="Q106" s="16">
        <f t="shared" si="7"/>
        <v>16751.111292552603</v>
      </c>
      <c r="S106" s="16">
        <f t="shared" si="8"/>
        <v>54526.11</v>
      </c>
      <c r="V106" s="16">
        <f>OCT!O106-O106</f>
        <v>1219.3488590526003</v>
      </c>
    </row>
    <row r="107" spans="1:22" ht="11.25">
      <c r="A107" s="4" t="s">
        <v>102</v>
      </c>
      <c r="C107" s="3" t="s">
        <v>232</v>
      </c>
      <c r="E107" s="6">
        <v>17285.02</v>
      </c>
      <c r="G107" s="19">
        <v>0.5878</v>
      </c>
      <c r="I107" s="20">
        <f t="shared" si="5"/>
        <v>10160.134756</v>
      </c>
      <c r="K107" s="5">
        <f t="shared" si="6"/>
        <v>7124.885244000001</v>
      </c>
      <c r="M107" s="14">
        <v>0.2329</v>
      </c>
      <c r="O107" s="5">
        <f t="shared" si="9"/>
        <v>1659.3857733276002</v>
      </c>
      <c r="Q107" s="16">
        <f t="shared" si="7"/>
        <v>5465.499470672401</v>
      </c>
      <c r="S107" s="16">
        <f t="shared" si="8"/>
        <v>17285.02</v>
      </c>
      <c r="V107" s="16">
        <f>OCT!O107-O107</f>
        <v>353.45480567239974</v>
      </c>
    </row>
    <row r="108" spans="1:22" ht="11.25">
      <c r="A108" s="4" t="s">
        <v>103</v>
      </c>
      <c r="C108" s="3" t="s">
        <v>233</v>
      </c>
      <c r="E108" s="6">
        <v>164988.52</v>
      </c>
      <c r="G108" s="19">
        <v>0.5878</v>
      </c>
      <c r="I108" s="20">
        <f t="shared" si="5"/>
        <v>96980.252056</v>
      </c>
      <c r="K108" s="5">
        <f t="shared" si="6"/>
        <v>68008.26794399999</v>
      </c>
      <c r="M108" s="14">
        <v>0.3068</v>
      </c>
      <c r="O108" s="5">
        <f t="shared" si="9"/>
        <v>20864.936605219198</v>
      </c>
      <c r="Q108" s="16">
        <f t="shared" si="7"/>
        <v>47143.331338780794</v>
      </c>
      <c r="S108" s="16">
        <f t="shared" si="8"/>
        <v>164988.52</v>
      </c>
      <c r="V108" s="16">
        <f>OCT!O108-O108</f>
        <v>4444.302362780803</v>
      </c>
    </row>
    <row r="109" spans="1:22" ht="11.25">
      <c r="A109" s="4" t="s">
        <v>104</v>
      </c>
      <c r="C109" s="3" t="s">
        <v>234</v>
      </c>
      <c r="E109" s="6">
        <v>112862.64</v>
      </c>
      <c r="G109" s="19">
        <v>0.5878</v>
      </c>
      <c r="I109" s="20">
        <f t="shared" si="5"/>
        <v>66340.65979199999</v>
      </c>
      <c r="K109" s="5">
        <f t="shared" si="6"/>
        <v>46521.98020800001</v>
      </c>
      <c r="M109" s="14">
        <v>0.3715</v>
      </c>
      <c r="O109" s="5">
        <f t="shared" si="9"/>
        <v>17282.915647272002</v>
      </c>
      <c r="Q109" s="16">
        <f t="shared" si="7"/>
        <v>29239.064560728006</v>
      </c>
      <c r="S109" s="16">
        <f t="shared" si="8"/>
        <v>112862.64</v>
      </c>
      <c r="V109" s="16">
        <f>OCT!O109-O109</f>
        <v>3681.319732727996</v>
      </c>
    </row>
    <row r="110" spans="1:22" ht="11.25">
      <c r="A110" s="4" t="s">
        <v>105</v>
      </c>
      <c r="C110" s="3" t="s">
        <v>235</v>
      </c>
      <c r="E110" s="6">
        <v>0</v>
      </c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V110" s="16">
        <f>OCT!O110-O110</f>
        <v>0</v>
      </c>
    </row>
    <row r="111" spans="1:22" ht="11.25">
      <c r="A111" s="4" t="s">
        <v>106</v>
      </c>
      <c r="C111" s="3" t="s">
        <v>236</v>
      </c>
      <c r="E111" s="6">
        <v>3576</v>
      </c>
      <c r="G111" s="19">
        <v>0.5878</v>
      </c>
      <c r="I111" s="20">
        <f t="shared" si="5"/>
        <v>2101.9728</v>
      </c>
      <c r="K111" s="5">
        <f t="shared" si="6"/>
        <v>1474.0272</v>
      </c>
      <c r="M111" s="14">
        <v>0.2496</v>
      </c>
      <c r="O111" s="5">
        <f t="shared" si="9"/>
        <v>367.91718912</v>
      </c>
      <c r="Q111" s="16">
        <f t="shared" si="7"/>
        <v>1106.1100108800001</v>
      </c>
      <c r="S111" s="16">
        <f t="shared" si="8"/>
        <v>3576</v>
      </c>
      <c r="V111" s="16">
        <f>OCT!O111-O111</f>
        <v>78.36761087999997</v>
      </c>
    </row>
    <row r="112" spans="1:22" ht="11.25">
      <c r="A112" s="4" t="s">
        <v>107</v>
      </c>
      <c r="C112" s="3" t="s">
        <v>237</v>
      </c>
      <c r="E112" s="6">
        <v>61656.24</v>
      </c>
      <c r="G112" s="19">
        <v>0.5878</v>
      </c>
      <c r="I112" s="20">
        <f t="shared" si="5"/>
        <v>36241.537872</v>
      </c>
      <c r="K112" s="5">
        <f t="shared" si="6"/>
        <v>25414.702127999997</v>
      </c>
      <c r="M112" s="14">
        <v>0.2223</v>
      </c>
      <c r="O112" s="5">
        <f t="shared" si="9"/>
        <v>5649.688283054399</v>
      </c>
      <c r="Q112" s="16">
        <f t="shared" si="7"/>
        <v>19765.0138449456</v>
      </c>
      <c r="S112" s="16">
        <f t="shared" si="8"/>
        <v>61656.24</v>
      </c>
      <c r="V112" s="16">
        <f>OCT!O112-O112</f>
        <v>1203.4027929456006</v>
      </c>
    </row>
    <row r="113" spans="1:22" ht="11.25">
      <c r="A113" s="4" t="s">
        <v>108</v>
      </c>
      <c r="C113" s="3" t="s">
        <v>238</v>
      </c>
      <c r="E113" s="6">
        <v>326.5</v>
      </c>
      <c r="G113" s="19">
        <v>0.5878</v>
      </c>
      <c r="I113" s="20">
        <f t="shared" si="5"/>
        <v>191.9167</v>
      </c>
      <c r="K113" s="5">
        <f t="shared" si="6"/>
        <v>134.5833</v>
      </c>
      <c r="M113" s="14">
        <v>0.371</v>
      </c>
      <c r="O113" s="5">
        <f t="shared" si="9"/>
        <v>49.9304043</v>
      </c>
      <c r="Q113" s="16">
        <f t="shared" si="7"/>
        <v>84.65289570000002</v>
      </c>
      <c r="S113" s="16">
        <f t="shared" si="8"/>
        <v>326.5</v>
      </c>
      <c r="V113" s="16">
        <f>OCT!O113-O113</f>
        <v>10.635345700000002</v>
      </c>
    </row>
    <row r="114" spans="1:22" ht="11.25">
      <c r="A114" s="4" t="s">
        <v>110</v>
      </c>
      <c r="C114" s="3" t="s">
        <v>239</v>
      </c>
      <c r="E114" s="6">
        <v>52191.82</v>
      </c>
      <c r="G114" s="19">
        <v>0.5878</v>
      </c>
      <c r="I114" s="20">
        <f t="shared" si="5"/>
        <v>30678.351796</v>
      </c>
      <c r="K114" s="5">
        <f t="shared" si="6"/>
        <v>21513.468204</v>
      </c>
      <c r="M114" s="14">
        <v>0.3441</v>
      </c>
      <c r="O114" s="5">
        <f t="shared" si="9"/>
        <v>7402.784408996401</v>
      </c>
      <c r="Q114" s="16">
        <f t="shared" si="7"/>
        <v>14110.683795003599</v>
      </c>
      <c r="S114" s="16">
        <f t="shared" si="8"/>
        <v>52191.82</v>
      </c>
      <c r="V114" s="16">
        <f>OCT!O114-O114</f>
        <v>1576.8182220035987</v>
      </c>
    </row>
    <row r="115" spans="1:22" ht="11.25">
      <c r="A115" s="4" t="s">
        <v>111</v>
      </c>
      <c r="C115" s="3" t="s">
        <v>240</v>
      </c>
      <c r="E115" s="6">
        <v>18420.64</v>
      </c>
      <c r="G115" s="19">
        <v>0.5878</v>
      </c>
      <c r="I115" s="20">
        <f t="shared" si="5"/>
        <v>10827.652192</v>
      </c>
      <c r="K115" s="5">
        <f t="shared" si="6"/>
        <v>7592.987808</v>
      </c>
      <c r="M115" s="14">
        <v>0.3146</v>
      </c>
      <c r="O115" s="5">
        <f t="shared" si="9"/>
        <v>2388.7539643968</v>
      </c>
      <c r="Q115" s="16">
        <f t="shared" si="7"/>
        <v>5204.2338436032005</v>
      </c>
      <c r="S115" s="16">
        <f t="shared" si="8"/>
        <v>18420.64</v>
      </c>
      <c r="V115" s="16">
        <f>OCT!O115-O115</f>
        <v>508.8127076032001</v>
      </c>
    </row>
    <row r="116" spans="1:22" ht="11.25">
      <c r="A116" s="4" t="s">
        <v>109</v>
      </c>
      <c r="C116" s="3" t="s">
        <v>279</v>
      </c>
      <c r="E116" s="6">
        <v>5747.4</v>
      </c>
      <c r="G116" s="19">
        <v>0.5878</v>
      </c>
      <c r="I116" s="20">
        <f t="shared" si="5"/>
        <v>3378.32172</v>
      </c>
      <c r="K116" s="5">
        <f t="shared" si="6"/>
        <v>2369.0782799999997</v>
      </c>
      <c r="M116" s="14">
        <v>0.3223</v>
      </c>
      <c r="O116" s="5">
        <f t="shared" si="9"/>
        <v>763.5539296439998</v>
      </c>
      <c r="Q116" s="16">
        <f t="shared" si="7"/>
        <v>1605.524350356</v>
      </c>
      <c r="S116" s="16">
        <f t="shared" si="8"/>
        <v>5747.4</v>
      </c>
      <c r="V116" s="16">
        <f>OCT!O116-O116</f>
        <v>162.639580356</v>
      </c>
    </row>
    <row r="117" spans="1:22" ht="11.25">
      <c r="A117" s="4" t="s">
        <v>112</v>
      </c>
      <c r="C117" s="3" t="s">
        <v>241</v>
      </c>
      <c r="E117" s="6">
        <v>57109.02</v>
      </c>
      <c r="G117" s="19">
        <v>0.5878</v>
      </c>
      <c r="I117" s="20">
        <f t="shared" si="5"/>
        <v>33568.681956</v>
      </c>
      <c r="K117" s="5">
        <f t="shared" si="6"/>
        <v>23540.338043999996</v>
      </c>
      <c r="M117" s="14">
        <v>0.3808</v>
      </c>
      <c r="O117" s="5">
        <f t="shared" si="9"/>
        <v>8964.160727155198</v>
      </c>
      <c r="Q117" s="16">
        <f t="shared" si="7"/>
        <v>14576.177316844798</v>
      </c>
      <c r="S117" s="16">
        <f t="shared" si="8"/>
        <v>57109.02</v>
      </c>
      <c r="V117" s="16">
        <f>OCT!O117-O117</f>
        <v>1909.3966808448022</v>
      </c>
    </row>
    <row r="118" spans="1:22" ht="11.25">
      <c r="A118" s="4" t="s">
        <v>113</v>
      </c>
      <c r="C118" s="3" t="s">
        <v>242</v>
      </c>
      <c r="E118" s="6">
        <v>36459.68</v>
      </c>
      <c r="G118" s="19">
        <v>0.5878</v>
      </c>
      <c r="I118" s="20">
        <f t="shared" si="5"/>
        <v>21430.999904</v>
      </c>
      <c r="K118" s="5">
        <f t="shared" si="6"/>
        <v>15028.680096</v>
      </c>
      <c r="M118" s="14">
        <v>0.2667</v>
      </c>
      <c r="O118" s="5">
        <f t="shared" si="9"/>
        <v>4008.1489816032</v>
      </c>
      <c r="Q118" s="16">
        <f t="shared" si="7"/>
        <v>11020.5311143968</v>
      </c>
      <c r="S118" s="16">
        <f t="shared" si="8"/>
        <v>36459.68</v>
      </c>
      <c r="V118" s="16">
        <f>OCT!O118-O118</f>
        <v>853.7493463968003</v>
      </c>
    </row>
    <row r="119" spans="1:22" ht="11.25">
      <c r="A119" s="4" t="s">
        <v>114</v>
      </c>
      <c r="C119" s="3" t="s">
        <v>243</v>
      </c>
      <c r="E119" s="6">
        <v>0</v>
      </c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V119" s="16">
        <f>OCT!O119-O119</f>
        <v>0</v>
      </c>
    </row>
    <row r="120" spans="1:22" ht="11.25">
      <c r="A120" s="4" t="s">
        <v>115</v>
      </c>
      <c r="C120" s="3" t="s">
        <v>244</v>
      </c>
      <c r="E120" s="6">
        <v>169096.68</v>
      </c>
      <c r="G120" s="19">
        <v>0.5878</v>
      </c>
      <c r="I120" s="20">
        <f t="shared" si="5"/>
        <v>99395.02850399999</v>
      </c>
      <c r="K120" s="5">
        <f t="shared" si="6"/>
        <v>69701.651496</v>
      </c>
      <c r="M120" s="14">
        <v>0.2736</v>
      </c>
      <c r="O120" s="5">
        <f t="shared" si="9"/>
        <v>19070.371849305604</v>
      </c>
      <c r="Q120" s="16">
        <f t="shared" si="7"/>
        <v>50631.2796466944</v>
      </c>
      <c r="S120" s="16">
        <f t="shared" si="8"/>
        <v>169096.68</v>
      </c>
      <c r="V120" s="16">
        <f>OCT!O120-O120</f>
        <v>4062.053974694394</v>
      </c>
    </row>
    <row r="121" spans="1:22" ht="11.25">
      <c r="A121" s="4" t="s">
        <v>116</v>
      </c>
      <c r="C121" s="3" t="s">
        <v>245</v>
      </c>
      <c r="E121" s="6">
        <v>29311.6</v>
      </c>
      <c r="G121" s="19">
        <v>0.5878</v>
      </c>
      <c r="I121" s="20">
        <f t="shared" si="5"/>
        <v>17229.35848</v>
      </c>
      <c r="K121" s="5">
        <f t="shared" si="6"/>
        <v>12082.24152</v>
      </c>
      <c r="M121" s="14">
        <v>0.4168</v>
      </c>
      <c r="O121" s="5">
        <f t="shared" si="9"/>
        <v>5035.878265536</v>
      </c>
      <c r="Q121" s="16">
        <f t="shared" si="7"/>
        <v>7046.3632544639995</v>
      </c>
      <c r="S121" s="16">
        <f t="shared" si="8"/>
        <v>29311.6</v>
      </c>
      <c r="V121" s="16">
        <f>OCT!O121-O121</f>
        <v>1072.659174464</v>
      </c>
    </row>
    <row r="122" spans="1:22" ht="11.25">
      <c r="A122" s="4" t="s">
        <v>117</v>
      </c>
      <c r="C122" s="3" t="s">
        <v>246</v>
      </c>
      <c r="E122" s="6">
        <v>0</v>
      </c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V122" s="16">
        <f>OCT!O122-O122</f>
        <v>0</v>
      </c>
    </row>
    <row r="123" spans="1:22" ht="11.25">
      <c r="A123" s="4" t="s">
        <v>118</v>
      </c>
      <c r="C123" s="3" t="s">
        <v>247</v>
      </c>
      <c r="E123" s="6">
        <v>0</v>
      </c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V123" s="16">
        <f>OCT!O123-O123</f>
        <v>0</v>
      </c>
    </row>
    <row r="124" spans="1:22" ht="11.25">
      <c r="A124" s="4" t="s">
        <v>119</v>
      </c>
      <c r="C124" s="3" t="s">
        <v>248</v>
      </c>
      <c r="E124" s="6">
        <v>104029.89</v>
      </c>
      <c r="G124" s="19">
        <v>0.5878</v>
      </c>
      <c r="I124" s="20">
        <f t="shared" si="5"/>
        <v>61148.769342</v>
      </c>
      <c r="K124" s="5">
        <f t="shared" si="6"/>
        <v>42881.120658</v>
      </c>
      <c r="M124" s="14">
        <v>0.2773</v>
      </c>
      <c r="O124" s="5">
        <f t="shared" si="9"/>
        <v>11890.9347584634</v>
      </c>
      <c r="Q124" s="16">
        <f t="shared" si="7"/>
        <v>30990.1858995366</v>
      </c>
      <c r="S124" s="16">
        <f t="shared" si="8"/>
        <v>104029.88999999998</v>
      </c>
      <c r="V124" s="16">
        <f>OCT!O124-O124</f>
        <v>2532.8094900365995</v>
      </c>
    </row>
    <row r="125" spans="1:22" ht="11.25">
      <c r="A125" s="4" t="s">
        <v>120</v>
      </c>
      <c r="C125" s="3" t="s">
        <v>249</v>
      </c>
      <c r="E125" s="6">
        <v>483345.57</v>
      </c>
      <c r="G125" s="19">
        <v>0.5878</v>
      </c>
      <c r="I125" s="20">
        <f t="shared" si="5"/>
        <v>284110.526046</v>
      </c>
      <c r="K125" s="5">
        <f t="shared" si="6"/>
        <v>199235.043954</v>
      </c>
      <c r="M125" s="14">
        <v>0.2455</v>
      </c>
      <c r="O125" s="5">
        <f t="shared" si="9"/>
        <v>48912.203290706995</v>
      </c>
      <c r="Q125" s="16">
        <f t="shared" si="7"/>
        <v>150322.840663293</v>
      </c>
      <c r="S125" s="16">
        <f t="shared" si="8"/>
        <v>483345.57000000007</v>
      </c>
      <c r="V125" s="16">
        <f>OCT!O125-O125</f>
        <v>10418.465426793002</v>
      </c>
    </row>
    <row r="126" spans="1:22" ht="11.25">
      <c r="A126" s="4" t="s">
        <v>121</v>
      </c>
      <c r="C126" s="3" t="s">
        <v>250</v>
      </c>
      <c r="E126" s="6">
        <v>0</v>
      </c>
      <c r="G126" s="19">
        <v>0.5878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V126" s="16">
        <f>OCT!O126-O126</f>
        <v>0</v>
      </c>
    </row>
    <row r="127" spans="1:22" ht="11.25">
      <c r="A127" s="4" t="s">
        <v>122</v>
      </c>
      <c r="C127" s="3" t="s">
        <v>251</v>
      </c>
      <c r="E127" s="6">
        <v>138829.63</v>
      </c>
      <c r="G127" s="19">
        <v>0.5878</v>
      </c>
      <c r="I127" s="20">
        <f t="shared" si="5"/>
        <v>81604.056514</v>
      </c>
      <c r="K127" s="5">
        <f t="shared" si="6"/>
        <v>57225.57348600001</v>
      </c>
      <c r="M127" s="14">
        <v>0.3535</v>
      </c>
      <c r="O127" s="5">
        <f t="shared" si="9"/>
        <v>20229.240227301</v>
      </c>
      <c r="Q127" s="16">
        <f t="shared" si="7"/>
        <v>36996.33325869901</v>
      </c>
      <c r="S127" s="16">
        <f t="shared" si="8"/>
        <v>138829.63</v>
      </c>
      <c r="V127" s="16">
        <f>OCT!O127-O127</f>
        <v>4308.896875199</v>
      </c>
    </row>
    <row r="128" spans="1:22" ht="11.25">
      <c r="A128" s="4" t="s">
        <v>123</v>
      </c>
      <c r="C128" s="3" t="s">
        <v>252</v>
      </c>
      <c r="E128" s="6">
        <v>23447.46</v>
      </c>
      <c r="G128" s="19">
        <v>0.5878</v>
      </c>
      <c r="I128" s="20">
        <f t="shared" si="5"/>
        <v>13782.416987999999</v>
      </c>
      <c r="K128" s="5">
        <f t="shared" si="6"/>
        <v>9665.043012</v>
      </c>
      <c r="M128" s="14">
        <v>0.2787</v>
      </c>
      <c r="O128" s="5">
        <f t="shared" si="9"/>
        <v>2693.6474874444</v>
      </c>
      <c r="Q128" s="16">
        <f t="shared" si="7"/>
        <v>6971.3955245556</v>
      </c>
      <c r="S128" s="16">
        <f t="shared" si="8"/>
        <v>23447.46</v>
      </c>
      <c r="V128" s="16">
        <f>OCT!O128-O128</f>
        <v>573.7560635555997</v>
      </c>
    </row>
    <row r="129" spans="1:22" ht="11.25">
      <c r="A129" s="4" t="s">
        <v>124</v>
      </c>
      <c r="C129" s="3" t="s">
        <v>253</v>
      </c>
      <c r="E129" s="6">
        <v>185687.54</v>
      </c>
      <c r="G129" s="19">
        <v>0.5878</v>
      </c>
      <c r="I129" s="20">
        <f t="shared" si="5"/>
        <v>109147.136012</v>
      </c>
      <c r="K129" s="5">
        <f t="shared" si="6"/>
        <v>76540.403988</v>
      </c>
      <c r="M129" s="14">
        <v>0.2605</v>
      </c>
      <c r="O129" s="5">
        <f t="shared" si="9"/>
        <v>19938.775238874</v>
      </c>
      <c r="Q129" s="16">
        <f t="shared" si="7"/>
        <v>56601.628749126</v>
      </c>
      <c r="S129" s="16">
        <f t="shared" si="8"/>
        <v>185687.54</v>
      </c>
      <c r="V129" s="16">
        <f>OCT!O129-O129</f>
        <v>4247.026846126002</v>
      </c>
    </row>
    <row r="130" spans="1:22" ht="11.25">
      <c r="A130" s="4" t="s">
        <v>125</v>
      </c>
      <c r="C130" s="3" t="s">
        <v>254</v>
      </c>
      <c r="E130" s="6">
        <v>653</v>
      </c>
      <c r="G130" s="19">
        <v>0.5878</v>
      </c>
      <c r="I130" s="20">
        <f t="shared" si="5"/>
        <v>383.8334</v>
      </c>
      <c r="K130" s="5">
        <f t="shared" si="6"/>
        <v>269.1666</v>
      </c>
      <c r="M130" s="14">
        <v>0.2035</v>
      </c>
      <c r="O130" s="5">
        <f t="shared" si="9"/>
        <v>54.7754031</v>
      </c>
      <c r="Q130" s="16">
        <f t="shared" si="7"/>
        <v>214.3911969</v>
      </c>
      <c r="S130" s="16">
        <f t="shared" si="8"/>
        <v>653</v>
      </c>
      <c r="V130" s="16">
        <f>OCT!O130-O130</f>
        <v>11.667346899999991</v>
      </c>
    </row>
    <row r="131" spans="1:22" ht="11.25">
      <c r="A131" s="4" t="s">
        <v>126</v>
      </c>
      <c r="C131" s="3" t="s">
        <v>255</v>
      </c>
      <c r="E131" s="6">
        <v>585317.54</v>
      </c>
      <c r="G131" s="19">
        <v>0.5878</v>
      </c>
      <c r="I131" s="20">
        <f t="shared" si="5"/>
        <v>344049.650012</v>
      </c>
      <c r="K131" s="5">
        <f t="shared" si="6"/>
        <v>241267.88998800004</v>
      </c>
      <c r="M131" s="14">
        <v>0.3691</v>
      </c>
      <c r="O131" s="5">
        <f t="shared" si="9"/>
        <v>89051.97819457081</v>
      </c>
      <c r="Q131" s="16">
        <f t="shared" si="7"/>
        <v>152215.91179342923</v>
      </c>
      <c r="S131" s="16">
        <f t="shared" si="8"/>
        <v>585317.54</v>
      </c>
      <c r="V131" s="16">
        <f>OCT!O131-O131</f>
        <v>18968.3738124292</v>
      </c>
    </row>
    <row r="132" spans="1:22" ht="11.25">
      <c r="A132" s="4" t="s">
        <v>127</v>
      </c>
      <c r="C132" s="3" t="s">
        <v>256</v>
      </c>
      <c r="E132" s="6">
        <v>290491.63</v>
      </c>
      <c r="G132" s="19">
        <v>0.5878</v>
      </c>
      <c r="I132" s="20">
        <f t="shared" si="5"/>
        <v>170750.980114</v>
      </c>
      <c r="K132" s="5">
        <f t="shared" si="6"/>
        <v>119740.649886</v>
      </c>
      <c r="M132" s="14">
        <v>0.3072</v>
      </c>
      <c r="O132" s="5">
        <f t="shared" si="9"/>
        <v>36784.327644979196</v>
      </c>
      <c r="Q132" s="16">
        <f t="shared" si="7"/>
        <v>82956.3222410208</v>
      </c>
      <c r="S132" s="16">
        <f t="shared" si="8"/>
        <v>290491.63</v>
      </c>
      <c r="V132" s="16">
        <f>OCT!O132-O132</f>
        <v>7835.186723020801</v>
      </c>
    </row>
    <row r="133" spans="1:22" ht="11.25">
      <c r="A133" s="4" t="s">
        <v>128</v>
      </c>
      <c r="C133" s="3" t="s">
        <v>257</v>
      </c>
      <c r="E133" s="6">
        <v>33443.45</v>
      </c>
      <c r="G133" s="19">
        <v>0.5878</v>
      </c>
      <c r="I133" s="20">
        <f t="shared" si="5"/>
        <v>19658.059909999996</v>
      </c>
      <c r="K133" s="5">
        <f t="shared" si="6"/>
        <v>13785.39009</v>
      </c>
      <c r="M133" s="14">
        <v>0.3513</v>
      </c>
      <c r="O133" s="5">
        <f t="shared" si="9"/>
        <v>4842.807538617</v>
      </c>
      <c r="Q133" s="16">
        <f t="shared" si="7"/>
        <v>8942.582551383</v>
      </c>
      <c r="S133" s="16">
        <f t="shared" si="8"/>
        <v>33443.45</v>
      </c>
      <c r="V133" s="16">
        <f>OCT!O133-O133</f>
        <v>1031.5344538829995</v>
      </c>
    </row>
    <row r="134" spans="1:22" ht="11.25">
      <c r="A134" s="4" t="s">
        <v>129</v>
      </c>
      <c r="C134" s="3" t="s">
        <v>258</v>
      </c>
      <c r="E134" s="6">
        <v>77616.43</v>
      </c>
      <c r="G134" s="19">
        <v>0.5878</v>
      </c>
      <c r="I134" s="20">
        <f t="shared" si="5"/>
        <v>45622.937554</v>
      </c>
      <c r="K134" s="5">
        <f t="shared" si="6"/>
        <v>31993.492445999997</v>
      </c>
      <c r="M134" s="14">
        <v>0.2699</v>
      </c>
      <c r="O134" s="5">
        <f t="shared" si="9"/>
        <v>8635.043611175399</v>
      </c>
      <c r="Q134" s="16">
        <f t="shared" si="7"/>
        <v>23358.448834824598</v>
      </c>
      <c r="S134" s="16">
        <f t="shared" si="8"/>
        <v>77616.43</v>
      </c>
      <c r="V134" s="16">
        <f>OCT!O134-O134</f>
        <v>1839.2936173245998</v>
      </c>
    </row>
    <row r="135" spans="1:22" ht="11.25">
      <c r="A135" s="4" t="s">
        <v>130</v>
      </c>
      <c r="C135" s="3" t="s">
        <v>259</v>
      </c>
      <c r="E135" s="6">
        <v>-37781.11</v>
      </c>
      <c r="G135" s="19">
        <v>0.5878</v>
      </c>
      <c r="I135" s="20">
        <f t="shared" si="5"/>
        <v>-22207.736458</v>
      </c>
      <c r="K135" s="5">
        <f t="shared" si="6"/>
        <v>-15573.373542000001</v>
      </c>
      <c r="M135" s="14">
        <v>0.2432</v>
      </c>
      <c r="O135" s="5">
        <f t="shared" si="9"/>
        <v>-3787.4444454144004</v>
      </c>
      <c r="Q135" s="16">
        <f t="shared" si="7"/>
        <v>-11785.929096585602</v>
      </c>
      <c r="S135" s="16">
        <f t="shared" si="8"/>
        <v>-37781.11</v>
      </c>
      <c r="V135" s="16">
        <f>OCT!O135-O135</f>
        <v>-806.7385305855996</v>
      </c>
    </row>
    <row r="136" spans="1:22" ht="11.25">
      <c r="A136" s="4" t="s">
        <v>131</v>
      </c>
      <c r="C136" s="3" t="s">
        <v>260</v>
      </c>
      <c r="E136" s="6">
        <v>517397.68</v>
      </c>
      <c r="G136" s="19">
        <v>0.5878</v>
      </c>
      <c r="I136" s="20">
        <f t="shared" si="5"/>
        <v>304126.356304</v>
      </c>
      <c r="K136" s="5">
        <f>E136-I136</f>
        <v>213271.32369599998</v>
      </c>
      <c r="M136" s="14">
        <v>0.3569</v>
      </c>
      <c r="O136" s="5">
        <f>K136*M136</f>
        <v>76116.5354271024</v>
      </c>
      <c r="Q136" s="16">
        <f>K136-O136</f>
        <v>137154.78826889757</v>
      </c>
      <c r="S136" s="16">
        <f>I136+O136+Q136</f>
        <v>517397.68</v>
      </c>
      <c r="V136" s="16">
        <f>OCT!O136-O136</f>
        <v>16213.080568897596</v>
      </c>
    </row>
    <row r="137" spans="1:22" ht="11.25">
      <c r="A137" s="4" t="s">
        <v>132</v>
      </c>
      <c r="C137" s="3" t="s">
        <v>261</v>
      </c>
      <c r="E137" s="6">
        <v>81998.71</v>
      </c>
      <c r="G137" s="19">
        <v>0.5878</v>
      </c>
      <c r="I137" s="20">
        <f t="shared" si="5"/>
        <v>48198.841738</v>
      </c>
      <c r="K137" s="5">
        <f>E137-I137</f>
        <v>33799.868262</v>
      </c>
      <c r="M137" s="14">
        <v>0.3843</v>
      </c>
      <c r="O137" s="5">
        <f>K137*M137</f>
        <v>12989.2893730866</v>
      </c>
      <c r="Q137" s="16">
        <f>K137-O137</f>
        <v>20810.578888913406</v>
      </c>
      <c r="S137" s="16">
        <f>I137+O137+Q137</f>
        <v>81998.71</v>
      </c>
      <c r="V137" s="16">
        <f>OCT!O137-O137</f>
        <v>2766.762753413401</v>
      </c>
    </row>
    <row r="138" spans="1:22" ht="11.25">
      <c r="A138" s="4" t="s">
        <v>133</v>
      </c>
      <c r="C138" s="3" t="s">
        <v>262</v>
      </c>
      <c r="E138" s="6">
        <v>-68604.22</v>
      </c>
      <c r="G138" s="19">
        <v>0.5878</v>
      </c>
      <c r="I138" s="20">
        <f>E138*G138</f>
        <v>-40325.560516</v>
      </c>
      <c r="K138" s="5">
        <f>E138-I138</f>
        <v>-28278.659484000003</v>
      </c>
      <c r="M138" s="14">
        <v>0.4553</v>
      </c>
      <c r="O138" s="5">
        <f>K138*M138</f>
        <v>-12875.273663065202</v>
      </c>
      <c r="Q138" s="16">
        <f>K138-O138</f>
        <v>-15403.385820934802</v>
      </c>
      <c r="S138" s="16">
        <f>I138+O138+Q138</f>
        <v>-68604.22</v>
      </c>
      <c r="V138" s="16">
        <f>OCT!O138-O138</f>
        <v>-2742.4770199347986</v>
      </c>
    </row>
    <row r="139" spans="1:22" ht="11.25">
      <c r="A139" s="4" t="s">
        <v>134</v>
      </c>
      <c r="C139" s="3" t="s">
        <v>263</v>
      </c>
      <c r="E139" s="6">
        <v>58118.13</v>
      </c>
      <c r="G139" s="19">
        <v>0.5878</v>
      </c>
      <c r="I139" s="20">
        <f>E139*G139</f>
        <v>34161.836813999995</v>
      </c>
      <c r="K139" s="5">
        <f>E139-I139</f>
        <v>23956.293186000003</v>
      </c>
      <c r="M139" s="14">
        <v>0.4587</v>
      </c>
      <c r="O139" s="5">
        <f>K139*M139</f>
        <v>10988.751684418201</v>
      </c>
      <c r="Q139" s="16">
        <f>K139-O139</f>
        <v>12967.541501581802</v>
      </c>
      <c r="S139" s="16">
        <f>I139+O139+Q139</f>
        <v>58118.13</v>
      </c>
      <c r="V139" s="16">
        <f>OCT!O139-O139</f>
        <v>2340.641431081798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22" ht="11.25">
      <c r="C143" s="3" t="s">
        <v>264</v>
      </c>
      <c r="E143" s="6">
        <f>SUM(E9:E142)</f>
        <v>8955721.55</v>
      </c>
      <c r="G143" s="6"/>
      <c r="I143" s="18">
        <f>SUM(I9:I142)</f>
        <v>5264173.127089998</v>
      </c>
      <c r="K143" s="5">
        <f>SUM(K9:K142)</f>
        <v>3691548.42291</v>
      </c>
      <c r="O143" s="5">
        <f>SUM(O9:O142)</f>
        <v>1261622.105882672</v>
      </c>
      <c r="Q143" s="16">
        <f>K143-O143</f>
        <v>2429926.3170273285</v>
      </c>
      <c r="S143" s="16">
        <f>SUM(S9:S142)</f>
        <v>8955721.55</v>
      </c>
      <c r="V143" s="16">
        <f>SUM(V9:V142)</f>
        <v>268729.7935383277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05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87255.52</v>
      </c>
      <c r="G9" s="19">
        <v>0.5</v>
      </c>
      <c r="I9" s="20">
        <f>E9*G9</f>
        <v>43627.76</v>
      </c>
      <c r="K9" s="5">
        <f>E9-I9</f>
        <v>43627.76</v>
      </c>
      <c r="M9" s="14">
        <v>0.2332</v>
      </c>
      <c r="O9" s="5">
        <f>K9*M9</f>
        <v>10173.993632</v>
      </c>
      <c r="Q9" s="16">
        <f>K9-O9</f>
        <v>33453.766368000004</v>
      </c>
      <c r="S9" s="16">
        <f>I9+O9+Q9</f>
        <v>87255.52</v>
      </c>
    </row>
    <row r="10" spans="1:19" ht="11.25">
      <c r="A10" s="4" t="s">
        <v>5</v>
      </c>
      <c r="C10" s="3" t="s">
        <v>135</v>
      </c>
      <c r="E10" s="6">
        <v>105883.7</v>
      </c>
      <c r="G10" s="19">
        <v>0.5</v>
      </c>
      <c r="I10" s="20">
        <f aca="true" t="shared" si="0" ref="I10:I73">E10*G10</f>
        <v>52941.85</v>
      </c>
      <c r="K10" s="5">
        <f aca="true" t="shared" si="1" ref="K10:K73">E10-I10</f>
        <v>52941.85</v>
      </c>
      <c r="M10" s="14">
        <v>0.4474</v>
      </c>
      <c r="O10" s="5">
        <f>K10*M10</f>
        <v>23686.18369</v>
      </c>
      <c r="Q10" s="16">
        <f aca="true" t="shared" si="2" ref="Q10:Q73">K10-O10</f>
        <v>29255.666309999997</v>
      </c>
      <c r="S10" s="16">
        <f aca="true" t="shared" si="3" ref="S10:S73">I10+O10+Q10</f>
        <v>105883.7</v>
      </c>
    </row>
    <row r="11" spans="1:19" ht="11.25">
      <c r="A11" s="4" t="s">
        <v>6</v>
      </c>
      <c r="C11" s="3" t="s">
        <v>136</v>
      </c>
      <c r="E11" s="6">
        <v>65298.16</v>
      </c>
      <c r="G11" s="19">
        <v>0.5</v>
      </c>
      <c r="I11" s="20">
        <f t="shared" si="0"/>
        <v>32649.08</v>
      </c>
      <c r="K11" s="5">
        <f t="shared" si="1"/>
        <v>32649.08</v>
      </c>
      <c r="M11" s="14">
        <v>0.1924</v>
      </c>
      <c r="O11" s="5">
        <f aca="true" t="shared" si="4" ref="O11:O74">K11*M11</f>
        <v>6281.682992</v>
      </c>
      <c r="Q11" s="16">
        <f t="shared" si="2"/>
        <v>26367.397008</v>
      </c>
      <c r="S11" s="16">
        <f t="shared" si="3"/>
        <v>65298.16</v>
      </c>
    </row>
    <row r="12" spans="1:19" ht="11.25">
      <c r="A12" s="4" t="s">
        <v>7</v>
      </c>
      <c r="C12" s="3" t="s">
        <v>137</v>
      </c>
      <c r="E12" s="6">
        <v>17762.07</v>
      </c>
      <c r="G12" s="19">
        <v>0.5</v>
      </c>
      <c r="I12" s="20">
        <f t="shared" si="0"/>
        <v>8881.035</v>
      </c>
      <c r="K12" s="5">
        <f t="shared" si="1"/>
        <v>8881.035</v>
      </c>
      <c r="M12" s="14">
        <v>0.3268</v>
      </c>
      <c r="O12" s="5">
        <f t="shared" si="4"/>
        <v>2902.3222379999997</v>
      </c>
      <c r="Q12" s="16">
        <f t="shared" si="2"/>
        <v>5978.712762</v>
      </c>
      <c r="S12" s="16">
        <f t="shared" si="3"/>
        <v>17762.07</v>
      </c>
    </row>
    <row r="13" spans="1:19" ht="11.25">
      <c r="A13" s="4" t="s">
        <v>8</v>
      </c>
      <c r="C13" s="3" t="s">
        <v>138</v>
      </c>
      <c r="E13" s="6">
        <v>63267.01</v>
      </c>
      <c r="G13" s="19">
        <v>0.5</v>
      </c>
      <c r="I13" s="20">
        <f t="shared" si="0"/>
        <v>31633.505</v>
      </c>
      <c r="K13" s="5">
        <f t="shared" si="1"/>
        <v>31633.505</v>
      </c>
      <c r="M13" s="14">
        <v>0.2722</v>
      </c>
      <c r="O13" s="5">
        <f t="shared" si="4"/>
        <v>8610.640061</v>
      </c>
      <c r="Q13" s="16">
        <f t="shared" si="2"/>
        <v>23022.864939</v>
      </c>
      <c r="S13" s="16">
        <f t="shared" si="3"/>
        <v>63267.01</v>
      </c>
    </row>
    <row r="14" spans="1:19" ht="11.25">
      <c r="A14" s="4" t="s">
        <v>9</v>
      </c>
      <c r="C14" s="3" t="s">
        <v>139</v>
      </c>
      <c r="E14" s="6">
        <v>7303.1</v>
      </c>
      <c r="G14" s="19">
        <v>0.5</v>
      </c>
      <c r="I14" s="20">
        <f t="shared" si="0"/>
        <v>3651.55</v>
      </c>
      <c r="K14" s="5">
        <f t="shared" si="1"/>
        <v>3651.55</v>
      </c>
      <c r="M14" s="14">
        <v>0.2639</v>
      </c>
      <c r="O14" s="5">
        <f t="shared" si="4"/>
        <v>963.6440450000001</v>
      </c>
      <c r="Q14" s="16">
        <f t="shared" si="2"/>
        <v>2687.905955</v>
      </c>
      <c r="S14" s="16">
        <f t="shared" si="3"/>
        <v>7303.1</v>
      </c>
    </row>
    <row r="15" spans="1:19" ht="11.25">
      <c r="A15" s="4" t="s">
        <v>10</v>
      </c>
      <c r="C15" s="3" t="s">
        <v>140</v>
      </c>
      <c r="E15" s="6">
        <v>180704.27</v>
      </c>
      <c r="G15" s="19">
        <v>0.5</v>
      </c>
      <c r="I15" s="20">
        <f t="shared" si="0"/>
        <v>90352.135</v>
      </c>
      <c r="K15" s="5">
        <f t="shared" si="1"/>
        <v>90352.135</v>
      </c>
      <c r="M15" s="14">
        <v>0.4602</v>
      </c>
      <c r="O15" s="5">
        <f t="shared" si="4"/>
        <v>41580.052527</v>
      </c>
      <c r="Q15" s="16">
        <f t="shared" si="2"/>
        <v>48772.082472999995</v>
      </c>
      <c r="S15" s="16">
        <f t="shared" si="3"/>
        <v>180704.27</v>
      </c>
    </row>
    <row r="16" spans="1:19" ht="11.25">
      <c r="A16" s="4" t="s">
        <v>11</v>
      </c>
      <c r="C16" s="3" t="s">
        <v>141</v>
      </c>
      <c r="E16" s="6">
        <v>97610.7</v>
      </c>
      <c r="G16" s="19">
        <v>0.5</v>
      </c>
      <c r="I16" s="20">
        <f t="shared" si="0"/>
        <v>48805.35</v>
      </c>
      <c r="K16" s="5">
        <f t="shared" si="1"/>
        <v>48805.35</v>
      </c>
      <c r="M16" s="14">
        <v>0.3302</v>
      </c>
      <c r="O16" s="5">
        <f t="shared" si="4"/>
        <v>16115.52657</v>
      </c>
      <c r="Q16" s="16">
        <f t="shared" si="2"/>
        <v>32689.823429999997</v>
      </c>
      <c r="S16" s="16">
        <f t="shared" si="3"/>
        <v>97610.7</v>
      </c>
    </row>
    <row r="17" spans="1:19" ht="11.25">
      <c r="A17" s="4" t="s">
        <v>12</v>
      </c>
      <c r="C17" s="3" t="s">
        <v>142</v>
      </c>
      <c r="E17" s="6"/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36249.66</v>
      </c>
      <c r="G18" s="19">
        <v>0.5</v>
      </c>
      <c r="I18" s="20">
        <f t="shared" si="0"/>
        <v>18124.83</v>
      </c>
      <c r="K18" s="5">
        <f t="shared" si="1"/>
        <v>18124.83</v>
      </c>
      <c r="M18" s="14">
        <v>0.336</v>
      </c>
      <c r="O18" s="5">
        <f t="shared" si="4"/>
        <v>6089.9428800000005</v>
      </c>
      <c r="Q18" s="16">
        <f t="shared" si="2"/>
        <v>12034.887120000001</v>
      </c>
      <c r="S18" s="16">
        <f t="shared" si="3"/>
        <v>36249.66</v>
      </c>
    </row>
    <row r="19" spans="1:19" ht="11.25">
      <c r="A19" s="4" t="s">
        <v>14</v>
      </c>
      <c r="C19" s="3" t="s">
        <v>144</v>
      </c>
      <c r="E19" s="6"/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4926.83</v>
      </c>
      <c r="G20" s="19">
        <v>0.5</v>
      </c>
      <c r="I20" s="20">
        <f t="shared" si="0"/>
        <v>2463.415</v>
      </c>
      <c r="K20" s="5">
        <f t="shared" si="1"/>
        <v>2463.415</v>
      </c>
      <c r="M20" s="14">
        <v>0.3602</v>
      </c>
      <c r="O20" s="5">
        <f t="shared" si="4"/>
        <v>887.322083</v>
      </c>
      <c r="Q20" s="16">
        <f t="shared" si="2"/>
        <v>1576.092917</v>
      </c>
      <c r="S20" s="16">
        <f t="shared" si="3"/>
        <v>4926.83</v>
      </c>
    </row>
    <row r="21" spans="1:19" ht="11.25">
      <c r="A21" s="4" t="s">
        <v>16</v>
      </c>
      <c r="C21" s="3" t="s">
        <v>146</v>
      </c>
      <c r="E21" s="6">
        <v>30037.71</v>
      </c>
      <c r="G21" s="19">
        <v>0.5</v>
      </c>
      <c r="I21" s="20">
        <f t="shared" si="0"/>
        <v>15018.855</v>
      </c>
      <c r="K21" s="5">
        <f t="shared" si="1"/>
        <v>15018.855</v>
      </c>
      <c r="M21" s="14">
        <v>0.2439</v>
      </c>
      <c r="O21" s="5">
        <f t="shared" si="4"/>
        <v>3663.0987345</v>
      </c>
      <c r="Q21" s="16">
        <f t="shared" si="2"/>
        <v>11355.7562655</v>
      </c>
      <c r="S21" s="16">
        <f t="shared" si="3"/>
        <v>30037.71</v>
      </c>
    </row>
    <row r="22" spans="1:19" ht="11.25">
      <c r="A22" s="4" t="s">
        <v>17</v>
      </c>
      <c r="C22" s="3" t="s">
        <v>147</v>
      </c>
      <c r="E22" s="6">
        <v>19097.4</v>
      </c>
      <c r="G22" s="19">
        <v>0.5</v>
      </c>
      <c r="I22" s="20">
        <f t="shared" si="0"/>
        <v>9548.7</v>
      </c>
      <c r="K22" s="5">
        <f t="shared" si="1"/>
        <v>9548.7</v>
      </c>
      <c r="M22" s="14">
        <v>0.3156</v>
      </c>
      <c r="O22" s="5">
        <f t="shared" si="4"/>
        <v>3013.56972</v>
      </c>
      <c r="Q22" s="16">
        <f t="shared" si="2"/>
        <v>6535.130280000001</v>
      </c>
      <c r="S22" s="16">
        <f t="shared" si="3"/>
        <v>19097.4</v>
      </c>
    </row>
    <row r="23" spans="1:19" ht="11.25">
      <c r="A23" s="4" t="s">
        <v>18</v>
      </c>
      <c r="C23" s="3" t="s">
        <v>148</v>
      </c>
      <c r="E23" s="6">
        <v>7668.43</v>
      </c>
      <c r="G23" s="19">
        <v>0.5</v>
      </c>
      <c r="I23" s="20">
        <f t="shared" si="0"/>
        <v>3834.215</v>
      </c>
      <c r="K23" s="5">
        <f t="shared" si="1"/>
        <v>3834.215</v>
      </c>
      <c r="M23" s="14">
        <v>0.2023</v>
      </c>
      <c r="O23" s="5">
        <f t="shared" si="4"/>
        <v>775.6616945000001</v>
      </c>
      <c r="Q23" s="16">
        <f t="shared" si="2"/>
        <v>3058.5533055</v>
      </c>
      <c r="S23" s="16">
        <f t="shared" si="3"/>
        <v>7668.43</v>
      </c>
    </row>
    <row r="24" spans="1:19" ht="11.25">
      <c r="A24" s="4" t="s">
        <v>19</v>
      </c>
      <c r="C24" s="3" t="s">
        <v>149</v>
      </c>
      <c r="E24" s="6">
        <v>93671.26</v>
      </c>
      <c r="G24" s="19">
        <v>0.5</v>
      </c>
      <c r="I24" s="20">
        <f t="shared" si="0"/>
        <v>46835.63</v>
      </c>
      <c r="K24" s="5">
        <f t="shared" si="1"/>
        <v>46835.63</v>
      </c>
      <c r="M24" s="14">
        <v>0.3107</v>
      </c>
      <c r="O24" s="5">
        <f t="shared" si="4"/>
        <v>14551.830240999998</v>
      </c>
      <c r="Q24" s="16">
        <f t="shared" si="2"/>
        <v>32283.799759</v>
      </c>
      <c r="S24" s="16">
        <f t="shared" si="3"/>
        <v>93671.26</v>
      </c>
    </row>
    <row r="25" spans="1:19" ht="11.25">
      <c r="A25" s="4" t="s">
        <v>20</v>
      </c>
      <c r="C25" s="3" t="s">
        <v>150</v>
      </c>
      <c r="E25" s="6">
        <v>15136.75</v>
      </c>
      <c r="G25" s="19">
        <v>0.5</v>
      </c>
      <c r="I25" s="20">
        <f t="shared" si="0"/>
        <v>7568.375</v>
      </c>
      <c r="K25" s="5">
        <f t="shared" si="1"/>
        <v>7568.375</v>
      </c>
      <c r="M25" s="14">
        <v>0.3308</v>
      </c>
      <c r="O25" s="5">
        <f t="shared" si="4"/>
        <v>2503.61845</v>
      </c>
      <c r="Q25" s="16">
        <f t="shared" si="2"/>
        <v>5064.75655</v>
      </c>
      <c r="S25" s="16">
        <f t="shared" si="3"/>
        <v>15136.75</v>
      </c>
    </row>
    <row r="26" spans="1:19" ht="11.25">
      <c r="A26" s="4" t="s">
        <v>21</v>
      </c>
      <c r="C26" s="3" t="s">
        <v>151</v>
      </c>
      <c r="E26" s="6"/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31390.87</v>
      </c>
      <c r="G27" s="19">
        <v>0.5</v>
      </c>
      <c r="I27" s="20">
        <f t="shared" si="0"/>
        <v>15695.435</v>
      </c>
      <c r="K27" s="5">
        <f t="shared" si="1"/>
        <v>15695.435</v>
      </c>
      <c r="M27" s="14">
        <v>0.3131</v>
      </c>
      <c r="O27" s="5">
        <f t="shared" si="4"/>
        <v>4914.2406985</v>
      </c>
      <c r="Q27" s="16">
        <f t="shared" si="2"/>
        <v>10781.1943015</v>
      </c>
      <c r="S27" s="16">
        <f t="shared" si="3"/>
        <v>31390.87</v>
      </c>
    </row>
    <row r="28" spans="1:19" ht="11.25">
      <c r="A28" s="4" t="s">
        <v>23</v>
      </c>
      <c r="C28" s="3" t="s">
        <v>153</v>
      </c>
      <c r="E28" s="6">
        <v>39944.1</v>
      </c>
      <c r="G28" s="19">
        <v>0.5</v>
      </c>
      <c r="I28" s="20">
        <f t="shared" si="0"/>
        <v>19972.05</v>
      </c>
      <c r="K28" s="5">
        <f t="shared" si="1"/>
        <v>19972.05</v>
      </c>
      <c r="M28" s="14">
        <v>0.2204</v>
      </c>
      <c r="O28" s="5">
        <f t="shared" si="4"/>
        <v>4401.83982</v>
      </c>
      <c r="Q28" s="16">
        <f t="shared" si="2"/>
        <v>15570.210179999998</v>
      </c>
      <c r="S28" s="16">
        <f t="shared" si="3"/>
        <v>39944.1</v>
      </c>
    </row>
    <row r="29" spans="1:19" ht="11.25">
      <c r="A29" s="4" t="s">
        <v>24</v>
      </c>
      <c r="C29" s="3" t="s">
        <v>154</v>
      </c>
      <c r="E29" s="6">
        <v>248240.53</v>
      </c>
      <c r="G29" s="19">
        <v>0.5</v>
      </c>
      <c r="I29" s="20">
        <f t="shared" si="0"/>
        <v>124120.265</v>
      </c>
      <c r="K29" s="5">
        <f t="shared" si="1"/>
        <v>124120.265</v>
      </c>
      <c r="M29" s="14">
        <v>0.3853</v>
      </c>
      <c r="O29" s="5">
        <f t="shared" si="4"/>
        <v>47823.538104499996</v>
      </c>
      <c r="Q29" s="16">
        <f t="shared" si="2"/>
        <v>76296.7268955</v>
      </c>
      <c r="S29" s="16">
        <f t="shared" si="3"/>
        <v>248240.53</v>
      </c>
    </row>
    <row r="30" spans="1:19" ht="11.25">
      <c r="A30" s="4" t="s">
        <v>25</v>
      </c>
      <c r="C30" s="3" t="s">
        <v>155</v>
      </c>
      <c r="E30" s="6">
        <v>4926.83</v>
      </c>
      <c r="G30" s="19">
        <v>0.5</v>
      </c>
      <c r="I30" s="20">
        <f t="shared" si="0"/>
        <v>2463.415</v>
      </c>
      <c r="K30" s="5">
        <f t="shared" si="1"/>
        <v>2463.415</v>
      </c>
      <c r="M30" s="14">
        <v>0.4797</v>
      </c>
      <c r="O30" s="5">
        <f t="shared" si="4"/>
        <v>1181.7001755000001</v>
      </c>
      <c r="Q30" s="16">
        <f t="shared" si="2"/>
        <v>1281.7148244999998</v>
      </c>
      <c r="S30" s="16">
        <f t="shared" si="3"/>
        <v>4926.83</v>
      </c>
    </row>
    <row r="31" spans="1:19" ht="11.25">
      <c r="A31" s="4" t="s">
        <v>26</v>
      </c>
      <c r="C31" s="3" t="s">
        <v>156</v>
      </c>
      <c r="E31" s="6">
        <v>3193</v>
      </c>
      <c r="G31" s="19">
        <v>0.5</v>
      </c>
      <c r="I31" s="20">
        <f t="shared" si="0"/>
        <v>1596.5</v>
      </c>
      <c r="K31" s="5">
        <f t="shared" si="1"/>
        <v>1596.5</v>
      </c>
      <c r="M31" s="14">
        <v>0.2901</v>
      </c>
      <c r="O31" s="5">
        <f t="shared" si="4"/>
        <v>463.14465</v>
      </c>
      <c r="Q31" s="16">
        <f t="shared" si="2"/>
        <v>1133.35535</v>
      </c>
      <c r="S31" s="16">
        <f t="shared" si="3"/>
        <v>3193</v>
      </c>
    </row>
    <row r="32" spans="1:19" ht="11.25">
      <c r="A32" s="4" t="s">
        <v>27</v>
      </c>
      <c r="C32" s="3" t="s">
        <v>157</v>
      </c>
      <c r="E32" s="6">
        <v>184530.28</v>
      </c>
      <c r="G32" s="19">
        <v>0.5</v>
      </c>
      <c r="I32" s="20">
        <f t="shared" si="0"/>
        <v>92265.14</v>
      </c>
      <c r="K32" s="5">
        <f t="shared" si="1"/>
        <v>92265.14</v>
      </c>
      <c r="M32" s="14">
        <v>0.3767</v>
      </c>
      <c r="O32" s="5">
        <f t="shared" si="4"/>
        <v>34756.278238</v>
      </c>
      <c r="Q32" s="16">
        <f t="shared" si="2"/>
        <v>57508.861762</v>
      </c>
      <c r="S32" s="16">
        <f t="shared" si="3"/>
        <v>184530.28</v>
      </c>
    </row>
    <row r="33" spans="1:19" ht="11.25">
      <c r="A33" s="4" t="s">
        <v>28</v>
      </c>
      <c r="C33" s="3" t="s">
        <v>158</v>
      </c>
      <c r="E33" s="6">
        <v>24868.34</v>
      </c>
      <c r="G33" s="19">
        <v>0.5</v>
      </c>
      <c r="I33" s="20">
        <f t="shared" si="0"/>
        <v>12434.17</v>
      </c>
      <c r="K33" s="5">
        <f t="shared" si="1"/>
        <v>12434.17</v>
      </c>
      <c r="M33" s="14">
        <v>0.304</v>
      </c>
      <c r="O33" s="5">
        <f t="shared" si="4"/>
        <v>3779.9876799999997</v>
      </c>
      <c r="Q33" s="16">
        <f t="shared" si="2"/>
        <v>8654.18232</v>
      </c>
      <c r="S33" s="16">
        <f t="shared" si="3"/>
        <v>24868.34</v>
      </c>
    </row>
    <row r="34" spans="1:19" ht="11.25">
      <c r="A34" s="4" t="s">
        <v>29</v>
      </c>
      <c r="C34" s="3" t="s">
        <v>159</v>
      </c>
      <c r="E34" s="6">
        <v>73927.36</v>
      </c>
      <c r="G34" s="19">
        <v>0.5</v>
      </c>
      <c r="I34" s="20">
        <f t="shared" si="0"/>
        <v>36963.68</v>
      </c>
      <c r="K34" s="5">
        <f t="shared" si="1"/>
        <v>36963.68</v>
      </c>
      <c r="M34" s="14">
        <v>0.3042</v>
      </c>
      <c r="O34" s="5">
        <f t="shared" si="4"/>
        <v>11244.351456</v>
      </c>
      <c r="Q34" s="16">
        <f t="shared" si="2"/>
        <v>25719.328544</v>
      </c>
      <c r="S34" s="16">
        <f t="shared" si="3"/>
        <v>73927.36</v>
      </c>
    </row>
    <row r="35" spans="1:19" ht="11.25">
      <c r="A35" s="4" t="s">
        <v>30</v>
      </c>
      <c r="C35" s="3" t="s">
        <v>160</v>
      </c>
      <c r="E35" s="6">
        <v>94175.49</v>
      </c>
      <c r="G35" s="19">
        <v>0.5</v>
      </c>
      <c r="I35" s="20">
        <f t="shared" si="0"/>
        <v>47087.745</v>
      </c>
      <c r="K35" s="5">
        <f t="shared" si="1"/>
        <v>47087.745</v>
      </c>
      <c r="M35" s="14">
        <v>0.3358</v>
      </c>
      <c r="O35" s="5">
        <f t="shared" si="4"/>
        <v>15812.064771</v>
      </c>
      <c r="Q35" s="16">
        <f t="shared" si="2"/>
        <v>31275.680229000005</v>
      </c>
      <c r="S35" s="16">
        <f t="shared" si="3"/>
        <v>94175.49</v>
      </c>
    </row>
    <row r="36" spans="1:19" ht="11.25">
      <c r="A36" s="4" t="s">
        <v>31</v>
      </c>
      <c r="C36" s="3" t="s">
        <v>161</v>
      </c>
      <c r="E36" s="6">
        <v>36554</v>
      </c>
      <c r="G36" s="19">
        <v>0.5</v>
      </c>
      <c r="I36" s="20">
        <f t="shared" si="0"/>
        <v>18277</v>
      </c>
      <c r="K36" s="5">
        <f t="shared" si="1"/>
        <v>18277</v>
      </c>
      <c r="M36" s="14">
        <v>0.3853</v>
      </c>
      <c r="O36" s="5">
        <f t="shared" si="4"/>
        <v>7042.1281</v>
      </c>
      <c r="Q36" s="16">
        <f t="shared" si="2"/>
        <v>11234.8719</v>
      </c>
      <c r="S36" s="16">
        <f t="shared" si="3"/>
        <v>36554</v>
      </c>
    </row>
    <row r="37" spans="1:19" ht="11.25">
      <c r="A37" s="4" t="s">
        <v>32</v>
      </c>
      <c r="C37" s="3" t="s">
        <v>162</v>
      </c>
      <c r="E37" s="6">
        <v>343802.98</v>
      </c>
      <c r="G37" s="19">
        <v>0.5</v>
      </c>
      <c r="I37" s="20">
        <f t="shared" si="0"/>
        <v>171901.49</v>
      </c>
      <c r="K37" s="5">
        <f t="shared" si="1"/>
        <v>171901.49</v>
      </c>
      <c r="M37" s="14">
        <v>0.4611</v>
      </c>
      <c r="O37" s="5">
        <f t="shared" si="4"/>
        <v>79263.777039</v>
      </c>
      <c r="Q37" s="16">
        <f t="shared" si="2"/>
        <v>92637.712961</v>
      </c>
      <c r="S37" s="16">
        <f t="shared" si="3"/>
        <v>343802.98</v>
      </c>
    </row>
    <row r="38" spans="1:19" ht="11.25">
      <c r="A38" s="4" t="s">
        <v>33</v>
      </c>
      <c r="C38" s="3" t="s">
        <v>163</v>
      </c>
      <c r="E38" s="6">
        <v>-1422.2</v>
      </c>
      <c r="G38" s="19">
        <v>0.5</v>
      </c>
      <c r="I38" s="20">
        <f t="shared" si="0"/>
        <v>-711.1</v>
      </c>
      <c r="K38" s="5">
        <f t="shared" si="1"/>
        <v>-711.1</v>
      </c>
      <c r="M38" s="14">
        <v>0.4584</v>
      </c>
      <c r="O38" s="5">
        <f t="shared" si="4"/>
        <v>-325.96824</v>
      </c>
      <c r="Q38" s="16">
        <f t="shared" si="2"/>
        <v>-385.13176000000004</v>
      </c>
      <c r="S38" s="16">
        <f t="shared" si="3"/>
        <v>-1422.2</v>
      </c>
    </row>
    <row r="39" spans="1:19" ht="11.25">
      <c r="A39" s="4" t="s">
        <v>34</v>
      </c>
      <c r="C39" s="3" t="s">
        <v>164</v>
      </c>
      <c r="E39" s="6">
        <v>20571</v>
      </c>
      <c r="G39" s="19">
        <v>0.5</v>
      </c>
      <c r="I39" s="20">
        <f t="shared" si="0"/>
        <v>10285.5</v>
      </c>
      <c r="K39" s="5">
        <f t="shared" si="1"/>
        <v>10285.5</v>
      </c>
      <c r="M39" s="14">
        <v>0.2324</v>
      </c>
      <c r="O39" s="5">
        <f t="shared" si="4"/>
        <v>2390.3502</v>
      </c>
      <c r="Q39" s="16">
        <f t="shared" si="2"/>
        <v>7895.1498</v>
      </c>
      <c r="S39" s="16">
        <f t="shared" si="3"/>
        <v>20571</v>
      </c>
    </row>
    <row r="40" spans="1:19" ht="11.25">
      <c r="A40" s="4" t="s">
        <v>35</v>
      </c>
      <c r="C40" s="3" t="s">
        <v>165</v>
      </c>
      <c r="E40" s="6">
        <v>46728.43</v>
      </c>
      <c r="G40" s="19">
        <v>0.5</v>
      </c>
      <c r="I40" s="20">
        <f t="shared" si="0"/>
        <v>23364.215</v>
      </c>
      <c r="K40" s="5">
        <f t="shared" si="1"/>
        <v>23364.215</v>
      </c>
      <c r="M40" s="14">
        <v>0.3811</v>
      </c>
      <c r="O40" s="5">
        <f t="shared" si="4"/>
        <v>8904.1023365</v>
      </c>
      <c r="Q40" s="16">
        <f t="shared" si="2"/>
        <v>14460.1126635</v>
      </c>
      <c r="S40" s="16">
        <f t="shared" si="3"/>
        <v>46728.43</v>
      </c>
    </row>
    <row r="41" spans="1:19" ht="11.25">
      <c r="A41" s="4" t="s">
        <v>36</v>
      </c>
      <c r="C41" s="3" t="s">
        <v>166</v>
      </c>
      <c r="E41" s="6">
        <v>175954.04</v>
      </c>
      <c r="G41" s="19">
        <v>0.5</v>
      </c>
      <c r="I41" s="20">
        <f t="shared" si="0"/>
        <v>87977.02</v>
      </c>
      <c r="K41" s="5">
        <f t="shared" si="1"/>
        <v>87977.02</v>
      </c>
      <c r="M41" s="14">
        <v>0.283</v>
      </c>
      <c r="O41" s="5">
        <f t="shared" si="4"/>
        <v>24897.496659999997</v>
      </c>
      <c r="Q41" s="16">
        <f t="shared" si="2"/>
        <v>63079.52334000001</v>
      </c>
      <c r="S41" s="16">
        <f t="shared" si="3"/>
        <v>175954.04</v>
      </c>
    </row>
    <row r="42" spans="1:19" ht="11.25">
      <c r="A42" s="4" t="s">
        <v>37</v>
      </c>
      <c r="C42" s="3" t="s">
        <v>167</v>
      </c>
      <c r="E42" s="6">
        <v>20254.34</v>
      </c>
      <c r="G42" s="19">
        <v>0.5</v>
      </c>
      <c r="I42" s="20">
        <f t="shared" si="0"/>
        <v>10127.17</v>
      </c>
      <c r="K42" s="5">
        <f t="shared" si="1"/>
        <v>10127.17</v>
      </c>
      <c r="M42" s="14">
        <v>0.4348</v>
      </c>
      <c r="O42" s="5">
        <f t="shared" si="4"/>
        <v>4403.293516000001</v>
      </c>
      <c r="Q42" s="16">
        <f t="shared" si="2"/>
        <v>5723.876483999999</v>
      </c>
      <c r="S42" s="16">
        <f t="shared" si="3"/>
        <v>20254.34</v>
      </c>
    </row>
    <row r="43" spans="1:19" ht="11.25">
      <c r="A43" s="4" t="s">
        <v>38</v>
      </c>
      <c r="C43" s="3" t="s">
        <v>168</v>
      </c>
      <c r="E43" s="6">
        <v>5223.3</v>
      </c>
      <c r="G43" s="19">
        <v>0.5</v>
      </c>
      <c r="I43" s="20">
        <f t="shared" si="0"/>
        <v>2611.65</v>
      </c>
      <c r="K43" s="5">
        <f t="shared" si="1"/>
        <v>2611.65</v>
      </c>
      <c r="M43" s="14">
        <v>0.2898</v>
      </c>
      <c r="O43" s="5">
        <f t="shared" si="4"/>
        <v>756.85617</v>
      </c>
      <c r="Q43" s="16">
        <f t="shared" si="2"/>
        <v>1854.79383</v>
      </c>
      <c r="S43" s="16">
        <f t="shared" si="3"/>
        <v>5223.3</v>
      </c>
    </row>
    <row r="44" spans="1:19" ht="11.25">
      <c r="A44" s="4" t="s">
        <v>39</v>
      </c>
      <c r="C44" s="3" t="s">
        <v>169</v>
      </c>
      <c r="E44" s="6">
        <v>27955.98</v>
      </c>
      <c r="G44" s="19">
        <v>0.5</v>
      </c>
      <c r="I44" s="20">
        <f t="shared" si="0"/>
        <v>13977.99</v>
      </c>
      <c r="K44" s="5">
        <f t="shared" si="1"/>
        <v>13977.99</v>
      </c>
      <c r="M44" s="14">
        <v>0.3687</v>
      </c>
      <c r="O44" s="5">
        <f t="shared" si="4"/>
        <v>5153.684913</v>
      </c>
      <c r="Q44" s="16">
        <f t="shared" si="2"/>
        <v>8824.305087</v>
      </c>
      <c r="S44" s="16">
        <f t="shared" si="3"/>
        <v>27955.98</v>
      </c>
    </row>
    <row r="45" spans="1:19" ht="11.25">
      <c r="A45" s="4" t="s">
        <v>40</v>
      </c>
      <c r="C45" s="3" t="s">
        <v>170</v>
      </c>
      <c r="E45" s="6">
        <v>4926.83</v>
      </c>
      <c r="G45" s="19">
        <v>0.5</v>
      </c>
      <c r="I45" s="20">
        <f t="shared" si="0"/>
        <v>2463.415</v>
      </c>
      <c r="K45" s="5">
        <f t="shared" si="1"/>
        <v>2463.415</v>
      </c>
      <c r="M45" s="14">
        <v>0.4871</v>
      </c>
      <c r="O45" s="5">
        <f t="shared" si="4"/>
        <v>1199.9294465</v>
      </c>
      <c r="Q45" s="16">
        <f t="shared" si="2"/>
        <v>1263.4855535</v>
      </c>
      <c r="S45" s="16">
        <f t="shared" si="3"/>
        <v>4926.83</v>
      </c>
    </row>
    <row r="46" spans="1:19" ht="11.25">
      <c r="A46" s="4" t="s">
        <v>41</v>
      </c>
      <c r="C46" s="3" t="s">
        <v>171</v>
      </c>
      <c r="E46" s="6">
        <v>10876.2</v>
      </c>
      <c r="G46" s="19">
        <v>0.5</v>
      </c>
      <c r="I46" s="20">
        <f t="shared" si="0"/>
        <v>5438.1</v>
      </c>
      <c r="K46" s="5">
        <f t="shared" si="1"/>
        <v>5438.1</v>
      </c>
      <c r="M46" s="14">
        <v>0.2109</v>
      </c>
      <c r="O46" s="5">
        <f t="shared" si="4"/>
        <v>1146.8952900000002</v>
      </c>
      <c r="Q46" s="16">
        <f t="shared" si="2"/>
        <v>4291.20471</v>
      </c>
      <c r="S46" s="16">
        <f t="shared" si="3"/>
        <v>10876.2</v>
      </c>
    </row>
    <row r="47" spans="1:19" ht="11.25">
      <c r="A47" s="4" t="s">
        <v>42</v>
      </c>
      <c r="C47" s="3" t="s">
        <v>172</v>
      </c>
      <c r="E47" s="6">
        <v>86348.24</v>
      </c>
      <c r="G47" s="19">
        <v>0.5</v>
      </c>
      <c r="I47" s="20">
        <f t="shared" si="0"/>
        <v>43174.12</v>
      </c>
      <c r="K47" s="5">
        <f t="shared" si="1"/>
        <v>43174.12</v>
      </c>
      <c r="M47" s="14">
        <v>0.3471</v>
      </c>
      <c r="O47" s="5">
        <f t="shared" si="4"/>
        <v>14985.737052000002</v>
      </c>
      <c r="Q47" s="16">
        <f t="shared" si="2"/>
        <v>28188.382948</v>
      </c>
      <c r="S47" s="16">
        <f t="shared" si="3"/>
        <v>86348.24</v>
      </c>
    </row>
    <row r="48" spans="1:19" ht="11.25">
      <c r="A48" s="4" t="s">
        <v>43</v>
      </c>
      <c r="C48" s="3" t="s">
        <v>173</v>
      </c>
      <c r="E48" s="6">
        <v>67999.58</v>
      </c>
      <c r="G48" s="19">
        <v>0.5</v>
      </c>
      <c r="I48" s="20">
        <f t="shared" si="0"/>
        <v>33999.79</v>
      </c>
      <c r="K48" s="5">
        <f t="shared" si="1"/>
        <v>33999.79</v>
      </c>
      <c r="M48" s="14">
        <v>0.2266</v>
      </c>
      <c r="O48" s="5">
        <f t="shared" si="4"/>
        <v>7704.352414</v>
      </c>
      <c r="Q48" s="16">
        <f t="shared" si="2"/>
        <v>26295.437586</v>
      </c>
      <c r="S48" s="16">
        <f t="shared" si="3"/>
        <v>67999.58</v>
      </c>
    </row>
    <row r="49" spans="1:19" ht="11.25">
      <c r="A49" s="4" t="s">
        <v>44</v>
      </c>
      <c r="C49" s="3" t="s">
        <v>174</v>
      </c>
      <c r="E49" s="6">
        <v>77520.7</v>
      </c>
      <c r="G49" s="19">
        <v>0.5</v>
      </c>
      <c r="I49" s="20">
        <f t="shared" si="0"/>
        <v>38760.35</v>
      </c>
      <c r="K49" s="5">
        <f t="shared" si="1"/>
        <v>38760.35</v>
      </c>
      <c r="M49" s="14">
        <v>0.2335</v>
      </c>
      <c r="O49" s="5">
        <f t="shared" si="4"/>
        <v>9050.541725000001</v>
      </c>
      <c r="Q49" s="16">
        <f t="shared" si="2"/>
        <v>29709.808274999996</v>
      </c>
      <c r="S49" s="16">
        <f t="shared" si="3"/>
        <v>77520.7</v>
      </c>
    </row>
    <row r="50" spans="1:19" ht="11.25">
      <c r="A50" s="4" t="s">
        <v>45</v>
      </c>
      <c r="C50" s="3" t="s">
        <v>175</v>
      </c>
      <c r="E50" s="6">
        <v>100080.4</v>
      </c>
      <c r="G50" s="19">
        <v>0.5</v>
      </c>
      <c r="I50" s="20">
        <f t="shared" si="0"/>
        <v>50040.2</v>
      </c>
      <c r="K50" s="5">
        <f t="shared" si="1"/>
        <v>50040.2</v>
      </c>
      <c r="M50" s="14">
        <v>0.4444</v>
      </c>
      <c r="O50" s="5">
        <f t="shared" si="4"/>
        <v>22237.86488</v>
      </c>
      <c r="Q50" s="16">
        <f t="shared" si="2"/>
        <v>27802.335119999996</v>
      </c>
      <c r="S50" s="16">
        <f t="shared" si="3"/>
        <v>100080.4</v>
      </c>
    </row>
    <row r="51" spans="1:19" ht="11.25">
      <c r="A51" s="4" t="s">
        <v>46</v>
      </c>
      <c r="C51" s="3" t="s">
        <v>176</v>
      </c>
      <c r="E51" s="6">
        <v>116234.91</v>
      </c>
      <c r="G51" s="19">
        <v>0.5</v>
      </c>
      <c r="I51" s="20">
        <f t="shared" si="0"/>
        <v>58117.455</v>
      </c>
      <c r="K51" s="5">
        <f t="shared" si="1"/>
        <v>58117.455</v>
      </c>
      <c r="M51" s="14">
        <v>0.3755</v>
      </c>
      <c r="O51" s="5">
        <f t="shared" si="4"/>
        <v>21823.104352500002</v>
      </c>
      <c r="Q51" s="16">
        <f t="shared" si="2"/>
        <v>36294.3506475</v>
      </c>
      <c r="S51" s="16">
        <f t="shared" si="3"/>
        <v>116234.91</v>
      </c>
    </row>
    <row r="52" spans="1:19" ht="11.25">
      <c r="A52" s="4" t="s">
        <v>47</v>
      </c>
      <c r="C52" s="3" t="s">
        <v>177</v>
      </c>
      <c r="E52" s="6">
        <v>20309.03</v>
      </c>
      <c r="G52" s="19">
        <v>0.5</v>
      </c>
      <c r="I52" s="20">
        <f t="shared" si="0"/>
        <v>10154.515</v>
      </c>
      <c r="K52" s="5">
        <f t="shared" si="1"/>
        <v>10154.515</v>
      </c>
      <c r="M52" s="14">
        <v>0.2786</v>
      </c>
      <c r="O52" s="5">
        <f t="shared" si="4"/>
        <v>2829.047879</v>
      </c>
      <c r="Q52" s="16">
        <f t="shared" si="2"/>
        <v>7325.467121</v>
      </c>
      <c r="S52" s="16">
        <f t="shared" si="3"/>
        <v>20309.03</v>
      </c>
    </row>
    <row r="53" spans="1:19" ht="11.25">
      <c r="A53" s="4" t="s">
        <v>48</v>
      </c>
      <c r="C53" s="3" t="s">
        <v>178</v>
      </c>
      <c r="E53" s="6"/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14141.24</v>
      </c>
      <c r="G54" s="19">
        <v>0.5</v>
      </c>
      <c r="I54" s="20">
        <f t="shared" si="0"/>
        <v>7070.62</v>
      </c>
      <c r="K54" s="5">
        <f t="shared" si="1"/>
        <v>7070.62</v>
      </c>
      <c r="M54" s="14">
        <v>0.3613</v>
      </c>
      <c r="O54" s="5">
        <f t="shared" si="4"/>
        <v>2554.615006</v>
      </c>
      <c r="Q54" s="16">
        <f t="shared" si="2"/>
        <v>4516.004994</v>
      </c>
      <c r="S54" s="16">
        <f t="shared" si="3"/>
        <v>14141.239999999998</v>
      </c>
    </row>
    <row r="55" spans="1:19" ht="11.25">
      <c r="A55" s="4" t="s">
        <v>50</v>
      </c>
      <c r="C55" s="3" t="s">
        <v>180</v>
      </c>
      <c r="E55" s="6">
        <v>28861.01</v>
      </c>
      <c r="G55" s="19">
        <v>0.5</v>
      </c>
      <c r="I55" s="20">
        <f t="shared" si="0"/>
        <v>14430.505</v>
      </c>
      <c r="K55" s="5">
        <f t="shared" si="1"/>
        <v>14430.505</v>
      </c>
      <c r="M55" s="14">
        <v>0.4483</v>
      </c>
      <c r="O55" s="5">
        <f t="shared" si="4"/>
        <v>6469.1953914999995</v>
      </c>
      <c r="Q55" s="16">
        <f t="shared" si="2"/>
        <v>7961.3096085</v>
      </c>
      <c r="S55" s="16">
        <f t="shared" si="3"/>
        <v>28861.01</v>
      </c>
    </row>
    <row r="56" spans="1:19" ht="11.25">
      <c r="A56" s="4" t="s">
        <v>51</v>
      </c>
      <c r="C56" s="3" t="s">
        <v>181</v>
      </c>
      <c r="E56" s="6">
        <v>23977.62</v>
      </c>
      <c r="G56" s="19">
        <v>0.5</v>
      </c>
      <c r="I56" s="20">
        <f t="shared" si="0"/>
        <v>11988.81</v>
      </c>
      <c r="K56" s="5">
        <f t="shared" si="1"/>
        <v>11988.81</v>
      </c>
      <c r="M56" s="14">
        <v>0.3144</v>
      </c>
      <c r="O56" s="5">
        <f t="shared" si="4"/>
        <v>3769.281864</v>
      </c>
      <c r="Q56" s="16">
        <f t="shared" si="2"/>
        <v>8219.528135999999</v>
      </c>
      <c r="S56" s="16">
        <f t="shared" si="3"/>
        <v>23977.62</v>
      </c>
    </row>
    <row r="57" spans="1:19" ht="11.25">
      <c r="A57" s="4" t="s">
        <v>52</v>
      </c>
      <c r="C57" s="3" t="s">
        <v>182</v>
      </c>
      <c r="E57" s="6">
        <v>68740.6</v>
      </c>
      <c r="G57" s="19">
        <v>0.5</v>
      </c>
      <c r="I57" s="20">
        <f t="shared" si="0"/>
        <v>34370.3</v>
      </c>
      <c r="K57" s="5">
        <f t="shared" si="1"/>
        <v>34370.3</v>
      </c>
      <c r="M57" s="14">
        <v>0.3627</v>
      </c>
      <c r="O57" s="5">
        <f t="shared" si="4"/>
        <v>12466.107810000001</v>
      </c>
      <c r="Q57" s="16">
        <f t="shared" si="2"/>
        <v>21904.19219</v>
      </c>
      <c r="S57" s="16">
        <f t="shared" si="3"/>
        <v>68740.6</v>
      </c>
    </row>
    <row r="58" spans="1:19" ht="11.25">
      <c r="A58" s="4" t="s">
        <v>53</v>
      </c>
      <c r="C58" s="3" t="s">
        <v>183</v>
      </c>
      <c r="E58" s="6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326.5</v>
      </c>
    </row>
    <row r="59" spans="1:19" ht="11.25">
      <c r="A59" s="4" t="s">
        <v>54</v>
      </c>
      <c r="C59" s="3" t="s">
        <v>184</v>
      </c>
      <c r="E59" s="6">
        <v>27356.24</v>
      </c>
      <c r="G59" s="19">
        <v>0.5</v>
      </c>
      <c r="I59" s="20">
        <f t="shared" si="0"/>
        <v>13678.12</v>
      </c>
      <c r="K59" s="5">
        <f t="shared" si="1"/>
        <v>13678.12</v>
      </c>
      <c r="M59" s="14">
        <v>0.4391</v>
      </c>
      <c r="O59" s="5">
        <f t="shared" si="4"/>
        <v>6006.062492</v>
      </c>
      <c r="Q59" s="16">
        <f t="shared" si="2"/>
        <v>7672.057508000001</v>
      </c>
      <c r="S59" s="16">
        <f t="shared" si="3"/>
        <v>27356.24</v>
      </c>
    </row>
    <row r="60" spans="1:19" ht="11.25">
      <c r="A60" s="4" t="s">
        <v>55</v>
      </c>
      <c r="C60" s="3" t="s">
        <v>185</v>
      </c>
      <c r="E60" s="6">
        <v>23639.65</v>
      </c>
      <c r="G60" s="19">
        <v>0.5</v>
      </c>
      <c r="I60" s="20">
        <f t="shared" si="0"/>
        <v>11819.825</v>
      </c>
      <c r="K60" s="5">
        <f t="shared" si="1"/>
        <v>11819.825</v>
      </c>
      <c r="M60" s="14">
        <v>0.2245</v>
      </c>
      <c r="O60" s="5">
        <f t="shared" si="4"/>
        <v>2653.5507125000004</v>
      </c>
      <c r="Q60" s="16">
        <f t="shared" si="2"/>
        <v>9166.2742875</v>
      </c>
      <c r="S60" s="16">
        <f t="shared" si="3"/>
        <v>23639.65</v>
      </c>
    </row>
    <row r="61" spans="1:19" ht="11.25">
      <c r="A61" s="4" t="s">
        <v>56</v>
      </c>
      <c r="C61" s="3" t="s">
        <v>186</v>
      </c>
      <c r="E61" s="6">
        <v>107399.1</v>
      </c>
      <c r="G61" s="19">
        <v>0.5</v>
      </c>
      <c r="I61" s="20">
        <f t="shared" si="0"/>
        <v>53699.55</v>
      </c>
      <c r="K61" s="5">
        <f t="shared" si="1"/>
        <v>53699.55</v>
      </c>
      <c r="M61" s="17">
        <v>0.4764</v>
      </c>
      <c r="O61" s="5">
        <f t="shared" si="4"/>
        <v>25582.465620000003</v>
      </c>
      <c r="Q61" s="16">
        <f t="shared" si="2"/>
        <v>28117.08438</v>
      </c>
      <c r="S61" s="16">
        <f t="shared" si="3"/>
        <v>107399.1</v>
      </c>
    </row>
    <row r="62" spans="1:19" ht="11.25">
      <c r="A62" s="4" t="s">
        <v>57</v>
      </c>
      <c r="C62" s="3" t="s">
        <v>187</v>
      </c>
      <c r="E62" s="6">
        <v>92272.32</v>
      </c>
      <c r="G62" s="19">
        <v>0.5</v>
      </c>
      <c r="I62" s="20">
        <f t="shared" si="0"/>
        <v>46136.16</v>
      </c>
      <c r="K62" s="5">
        <f t="shared" si="1"/>
        <v>46136.16</v>
      </c>
      <c r="M62" s="14">
        <v>0.4401</v>
      </c>
      <c r="O62" s="5">
        <f t="shared" si="4"/>
        <v>20304.524016</v>
      </c>
      <c r="Q62" s="16">
        <f t="shared" si="2"/>
        <v>25831.635984000004</v>
      </c>
      <c r="S62" s="16">
        <f t="shared" si="3"/>
        <v>92272.32</v>
      </c>
    </row>
    <row r="63" spans="1:19" ht="11.25">
      <c r="A63" s="4" t="s">
        <v>58</v>
      </c>
      <c r="C63" s="3" t="s">
        <v>188</v>
      </c>
      <c r="E63" s="6">
        <v>15924.89</v>
      </c>
      <c r="G63" s="19">
        <v>0.5</v>
      </c>
      <c r="I63" s="20">
        <f t="shared" si="0"/>
        <v>7962.445</v>
      </c>
      <c r="K63" s="5">
        <f t="shared" si="1"/>
        <v>7962.445</v>
      </c>
      <c r="M63" s="14">
        <v>0.1698</v>
      </c>
      <c r="O63" s="5">
        <f t="shared" si="4"/>
        <v>1352.023161</v>
      </c>
      <c r="Q63" s="16">
        <f t="shared" si="2"/>
        <v>6610.421839</v>
      </c>
      <c r="S63" s="16">
        <f t="shared" si="3"/>
        <v>15924.89</v>
      </c>
    </row>
    <row r="64" spans="1:19" ht="11.25">
      <c r="A64" s="4" t="s">
        <v>59</v>
      </c>
      <c r="C64" s="3" t="s">
        <v>189</v>
      </c>
      <c r="E64" s="6">
        <v>54519.24</v>
      </c>
      <c r="G64" s="19">
        <v>0.5</v>
      </c>
      <c r="I64" s="20">
        <f t="shared" si="0"/>
        <v>27259.62</v>
      </c>
      <c r="K64" s="5">
        <f t="shared" si="1"/>
        <v>27259.62</v>
      </c>
      <c r="M64" s="14">
        <v>0.3355</v>
      </c>
      <c r="O64" s="5">
        <f t="shared" si="4"/>
        <v>9145.60251</v>
      </c>
      <c r="Q64" s="16">
        <f t="shared" si="2"/>
        <v>18114.01749</v>
      </c>
      <c r="S64" s="16">
        <f t="shared" si="3"/>
        <v>54519.24</v>
      </c>
    </row>
    <row r="65" spans="1:19" ht="11.25">
      <c r="A65" s="4" t="s">
        <v>60</v>
      </c>
      <c r="C65" s="3" t="s">
        <v>190</v>
      </c>
      <c r="E65" s="6"/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126856.85</v>
      </c>
      <c r="G66" s="19">
        <v>0.5</v>
      </c>
      <c r="I66" s="20">
        <f t="shared" si="0"/>
        <v>63428.425</v>
      </c>
      <c r="K66" s="5">
        <f t="shared" si="1"/>
        <v>63428.425</v>
      </c>
      <c r="M66" s="14">
        <v>0.2286</v>
      </c>
      <c r="O66" s="5">
        <f t="shared" si="4"/>
        <v>14499.737955</v>
      </c>
      <c r="Q66" s="16">
        <f t="shared" si="2"/>
        <v>48928.687045</v>
      </c>
      <c r="S66" s="16">
        <f t="shared" si="3"/>
        <v>126856.85</v>
      </c>
    </row>
    <row r="67" spans="1:19" ht="11.25">
      <c r="A67" s="4" t="s">
        <v>62</v>
      </c>
      <c r="C67" s="3" t="s">
        <v>192</v>
      </c>
      <c r="E67" s="6">
        <v>4926.83</v>
      </c>
      <c r="G67" s="19">
        <v>0.5</v>
      </c>
      <c r="I67" s="20">
        <f t="shared" si="0"/>
        <v>2463.415</v>
      </c>
      <c r="K67" s="5">
        <f t="shared" si="1"/>
        <v>2463.415</v>
      </c>
      <c r="M67" s="14">
        <v>0.4333</v>
      </c>
      <c r="O67" s="5">
        <f t="shared" si="4"/>
        <v>1067.3977195</v>
      </c>
      <c r="Q67" s="16">
        <f t="shared" si="2"/>
        <v>1396.0172805</v>
      </c>
      <c r="S67" s="16">
        <f t="shared" si="3"/>
        <v>4926.83</v>
      </c>
    </row>
    <row r="68" spans="1:19" ht="11.25">
      <c r="A68" s="4" t="s">
        <v>63</v>
      </c>
      <c r="C68" s="3" t="s">
        <v>193</v>
      </c>
      <c r="E68" s="6">
        <v>49114.33</v>
      </c>
      <c r="G68" s="19">
        <v>0.5</v>
      </c>
      <c r="I68" s="20">
        <f t="shared" si="0"/>
        <v>24557.165</v>
      </c>
      <c r="K68" s="5">
        <f t="shared" si="1"/>
        <v>24557.165</v>
      </c>
      <c r="M68" s="14">
        <v>0.2834</v>
      </c>
      <c r="O68" s="5">
        <f t="shared" si="4"/>
        <v>6959.500561</v>
      </c>
      <c r="Q68" s="16">
        <f t="shared" si="2"/>
        <v>17597.664439</v>
      </c>
      <c r="S68" s="16">
        <f t="shared" si="3"/>
        <v>49114.33</v>
      </c>
    </row>
    <row r="69" spans="1:19" ht="11.25">
      <c r="A69" s="4" t="s">
        <v>64</v>
      </c>
      <c r="C69" s="3" t="s">
        <v>194</v>
      </c>
      <c r="E69" s="6">
        <v>34693.24</v>
      </c>
      <c r="G69" s="19">
        <v>0.5</v>
      </c>
      <c r="I69" s="20">
        <f t="shared" si="0"/>
        <v>17346.62</v>
      </c>
      <c r="K69" s="5">
        <f t="shared" si="1"/>
        <v>17346.62</v>
      </c>
      <c r="M69" s="14">
        <v>0.3132</v>
      </c>
      <c r="O69" s="5">
        <f t="shared" si="4"/>
        <v>5432.961383999999</v>
      </c>
      <c r="Q69" s="16">
        <f t="shared" si="2"/>
        <v>11913.658616</v>
      </c>
      <c r="S69" s="16">
        <f t="shared" si="3"/>
        <v>34693.24</v>
      </c>
    </row>
    <row r="70" spans="1:19" ht="11.25">
      <c r="A70" s="4" t="s">
        <v>65</v>
      </c>
      <c r="C70" s="3" t="s">
        <v>195</v>
      </c>
      <c r="E70" s="6">
        <v>22688.9</v>
      </c>
      <c r="G70" s="19">
        <v>0.5</v>
      </c>
      <c r="I70" s="20">
        <f t="shared" si="0"/>
        <v>11344.45</v>
      </c>
      <c r="K70" s="5">
        <f t="shared" si="1"/>
        <v>11344.45</v>
      </c>
      <c r="M70" s="14">
        <v>0.4329</v>
      </c>
      <c r="O70" s="5">
        <f t="shared" si="4"/>
        <v>4911.012405</v>
      </c>
      <c r="Q70" s="16">
        <f t="shared" si="2"/>
        <v>6433.437595</v>
      </c>
      <c r="S70" s="16">
        <f t="shared" si="3"/>
        <v>22688.9</v>
      </c>
    </row>
    <row r="71" spans="1:19" ht="11.25">
      <c r="A71" s="4" t="s">
        <v>66</v>
      </c>
      <c r="C71" s="3" t="s">
        <v>196</v>
      </c>
      <c r="E71" s="6">
        <v>30208.54</v>
      </c>
      <c r="G71" s="19">
        <v>0.5</v>
      </c>
      <c r="I71" s="20">
        <f t="shared" si="0"/>
        <v>15104.27</v>
      </c>
      <c r="K71" s="5">
        <f t="shared" si="1"/>
        <v>15104.27</v>
      </c>
      <c r="M71" s="14">
        <v>0.1971</v>
      </c>
      <c r="O71" s="5">
        <f t="shared" si="4"/>
        <v>2977.051617</v>
      </c>
      <c r="Q71" s="16">
        <f t="shared" si="2"/>
        <v>12127.218383</v>
      </c>
      <c r="S71" s="16">
        <f t="shared" si="3"/>
        <v>30208.54</v>
      </c>
    </row>
    <row r="72" spans="1:19" ht="11.25">
      <c r="A72" s="4" t="s">
        <v>67</v>
      </c>
      <c r="C72" s="3" t="s">
        <v>197</v>
      </c>
      <c r="E72" s="6"/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19286.91</v>
      </c>
      <c r="G73" s="19">
        <v>0.5</v>
      </c>
      <c r="I73" s="20">
        <f t="shared" si="0"/>
        <v>9643.455</v>
      </c>
      <c r="K73" s="5">
        <f t="shared" si="1"/>
        <v>9643.455</v>
      </c>
      <c r="M73" s="14">
        <v>0.2686</v>
      </c>
      <c r="O73" s="5">
        <f t="shared" si="4"/>
        <v>2590.232013</v>
      </c>
      <c r="Q73" s="16">
        <f t="shared" si="2"/>
        <v>7053.222987</v>
      </c>
      <c r="S73" s="16">
        <f t="shared" si="3"/>
        <v>19286.91</v>
      </c>
    </row>
    <row r="74" spans="1:19" ht="11.25">
      <c r="A74" s="4" t="s">
        <v>69</v>
      </c>
      <c r="C74" s="3" t="s">
        <v>199</v>
      </c>
      <c r="E74" s="6">
        <v>21551.33</v>
      </c>
      <c r="G74" s="19">
        <v>0.5</v>
      </c>
      <c r="I74" s="20">
        <f aca="true" t="shared" si="5" ref="I74:I137">E74*G74</f>
        <v>10775.665</v>
      </c>
      <c r="K74" s="5">
        <f aca="true" t="shared" si="6" ref="K74:K135">E74-I74</f>
        <v>10775.665</v>
      </c>
      <c r="M74" s="14">
        <v>0.4083</v>
      </c>
      <c r="O74" s="5">
        <f t="shared" si="4"/>
        <v>4399.7040195</v>
      </c>
      <c r="Q74" s="16">
        <f aca="true" t="shared" si="7" ref="Q74:Q135">K74-O74</f>
        <v>6375.960980500001</v>
      </c>
      <c r="S74" s="16">
        <f aca="true" t="shared" si="8" ref="S74:S135">I74+O74+Q74</f>
        <v>21551.33</v>
      </c>
    </row>
    <row r="75" spans="1:19" ht="11.25">
      <c r="A75" s="4" t="s">
        <v>70</v>
      </c>
      <c r="C75" s="3" t="s">
        <v>200</v>
      </c>
      <c r="E75" s="6">
        <v>80045.52</v>
      </c>
      <c r="G75" s="19">
        <v>0.5</v>
      </c>
      <c r="I75" s="20">
        <f t="shared" si="5"/>
        <v>40022.76</v>
      </c>
      <c r="K75" s="5">
        <f t="shared" si="6"/>
        <v>40022.76</v>
      </c>
      <c r="M75" s="14">
        <v>0.2865</v>
      </c>
      <c r="O75" s="5">
        <f aca="true" t="shared" si="9" ref="O75:O135">K75*M75</f>
        <v>11466.52074</v>
      </c>
      <c r="Q75" s="16">
        <f t="shared" si="7"/>
        <v>28556.239260000002</v>
      </c>
      <c r="S75" s="16">
        <f t="shared" si="8"/>
        <v>80045.52</v>
      </c>
    </row>
    <row r="76" spans="1:19" ht="11.25">
      <c r="A76" s="4" t="s">
        <v>71</v>
      </c>
      <c r="C76" s="3" t="s">
        <v>201</v>
      </c>
      <c r="E76" s="6">
        <v>23600.28</v>
      </c>
      <c r="G76" s="19">
        <v>0.5</v>
      </c>
      <c r="I76" s="20">
        <f t="shared" si="5"/>
        <v>11800.14</v>
      </c>
      <c r="K76" s="5">
        <f t="shared" si="6"/>
        <v>11800.14</v>
      </c>
      <c r="M76" s="14">
        <v>0.2539</v>
      </c>
      <c r="O76" s="5">
        <f t="shared" si="9"/>
        <v>2996.055546</v>
      </c>
      <c r="Q76" s="16">
        <f t="shared" si="7"/>
        <v>8804.084454</v>
      </c>
      <c r="S76" s="16">
        <f t="shared" si="8"/>
        <v>23600.28</v>
      </c>
    </row>
    <row r="77" spans="1:19" ht="11.25">
      <c r="A77" s="4" t="s">
        <v>72</v>
      </c>
      <c r="C77" s="3" t="s">
        <v>202</v>
      </c>
      <c r="E77" s="6">
        <v>101101.98</v>
      </c>
      <c r="G77" s="19">
        <v>0.5</v>
      </c>
      <c r="I77" s="20">
        <f t="shared" si="5"/>
        <v>50550.99</v>
      </c>
      <c r="K77" s="5">
        <f t="shared" si="6"/>
        <v>50550.99</v>
      </c>
      <c r="M77" s="14">
        <v>0.2355</v>
      </c>
      <c r="O77" s="5">
        <f t="shared" si="9"/>
        <v>11904.758144999998</v>
      </c>
      <c r="Q77" s="16">
        <f t="shared" si="7"/>
        <v>38646.231855</v>
      </c>
      <c r="S77" s="16">
        <f t="shared" si="8"/>
        <v>101101.98</v>
      </c>
    </row>
    <row r="78" spans="1:19" ht="11.25">
      <c r="A78" s="4" t="s">
        <v>73</v>
      </c>
      <c r="C78" s="3" t="s">
        <v>203</v>
      </c>
      <c r="E78" s="6">
        <v>21043.19</v>
      </c>
      <c r="G78" s="19">
        <v>0.5</v>
      </c>
      <c r="I78" s="20">
        <f t="shared" si="5"/>
        <v>10521.595</v>
      </c>
      <c r="K78" s="5">
        <f t="shared" si="6"/>
        <v>10521.595</v>
      </c>
      <c r="M78" s="14">
        <v>0.4342</v>
      </c>
      <c r="O78" s="5">
        <f t="shared" si="9"/>
        <v>4568.476548999999</v>
      </c>
      <c r="Q78" s="16">
        <f t="shared" si="7"/>
        <v>5953.118451</v>
      </c>
      <c r="S78" s="16">
        <f t="shared" si="8"/>
        <v>21043.19</v>
      </c>
    </row>
    <row r="79" spans="1:19" ht="11.25">
      <c r="A79" s="4" t="s">
        <v>74</v>
      </c>
      <c r="C79" s="3" t="s">
        <v>204</v>
      </c>
      <c r="E79" s="6">
        <v>106009.82</v>
      </c>
      <c r="G79" s="19">
        <v>0.5</v>
      </c>
      <c r="I79" s="20">
        <f t="shared" si="5"/>
        <v>53004.91</v>
      </c>
      <c r="K79" s="5">
        <f t="shared" si="6"/>
        <v>53004.91</v>
      </c>
      <c r="M79" s="14">
        <v>0.2232</v>
      </c>
      <c r="O79" s="5">
        <f t="shared" si="9"/>
        <v>11830.695912000001</v>
      </c>
      <c r="Q79" s="16">
        <f t="shared" si="7"/>
        <v>41174.214088</v>
      </c>
      <c r="S79" s="16">
        <f t="shared" si="8"/>
        <v>106009.82</v>
      </c>
    </row>
    <row r="80" spans="1:19" ht="11.25">
      <c r="A80" s="4" t="s">
        <v>75</v>
      </c>
      <c r="C80" s="3" t="s">
        <v>205</v>
      </c>
      <c r="E80" s="6">
        <v>45046.97</v>
      </c>
      <c r="G80" s="19">
        <v>0.5</v>
      </c>
      <c r="I80" s="20">
        <f t="shared" si="5"/>
        <v>22523.485</v>
      </c>
      <c r="K80" s="5">
        <f t="shared" si="6"/>
        <v>22523.485</v>
      </c>
      <c r="M80" s="14">
        <v>0.3716</v>
      </c>
      <c r="O80" s="5">
        <f t="shared" si="9"/>
        <v>8369.727026</v>
      </c>
      <c r="Q80" s="16">
        <f t="shared" si="7"/>
        <v>14153.757974</v>
      </c>
      <c r="S80" s="16">
        <f t="shared" si="8"/>
        <v>45046.97</v>
      </c>
    </row>
    <row r="81" spans="1:19" ht="11.25">
      <c r="A81" s="4" t="s">
        <v>76</v>
      </c>
      <c r="C81" s="3" t="s">
        <v>206</v>
      </c>
      <c r="E81" s="6">
        <v>243864.3</v>
      </c>
      <c r="G81" s="19">
        <v>0.5</v>
      </c>
      <c r="I81" s="20">
        <f t="shared" si="5"/>
        <v>121932.15</v>
      </c>
      <c r="K81" s="5">
        <f t="shared" si="6"/>
        <v>121932.15</v>
      </c>
      <c r="M81" s="14">
        <v>0.3414</v>
      </c>
      <c r="O81" s="5">
        <f t="shared" si="9"/>
        <v>41627.636009999995</v>
      </c>
      <c r="Q81" s="16">
        <f t="shared" si="7"/>
        <v>80304.51399</v>
      </c>
      <c r="S81" s="16">
        <f t="shared" si="8"/>
        <v>243864.3</v>
      </c>
    </row>
    <row r="82" spans="1:19" ht="11.25">
      <c r="A82" s="4" t="s">
        <v>77</v>
      </c>
      <c r="C82" s="3" t="s">
        <v>207</v>
      </c>
      <c r="E82" s="6">
        <v>77691.72</v>
      </c>
      <c r="G82" s="19">
        <v>0.5</v>
      </c>
      <c r="I82" s="20">
        <f t="shared" si="5"/>
        <v>38845.86</v>
      </c>
      <c r="K82" s="5">
        <f t="shared" si="6"/>
        <v>38845.86</v>
      </c>
      <c r="M82" s="14">
        <v>0.2923</v>
      </c>
      <c r="O82" s="5">
        <f t="shared" si="9"/>
        <v>11354.644878000001</v>
      </c>
      <c r="Q82" s="16">
        <f t="shared" si="7"/>
        <v>27491.215122</v>
      </c>
      <c r="S82" s="16">
        <f t="shared" si="8"/>
        <v>77691.72</v>
      </c>
    </row>
    <row r="83" spans="1:19" ht="11.25">
      <c r="A83" s="4" t="s">
        <v>78</v>
      </c>
      <c r="C83" s="3" t="s">
        <v>208</v>
      </c>
      <c r="E83" s="6">
        <v>57866.02</v>
      </c>
      <c r="G83" s="19">
        <v>0.5</v>
      </c>
      <c r="I83" s="20">
        <f t="shared" si="5"/>
        <v>28933.01</v>
      </c>
      <c r="K83" s="5">
        <f t="shared" si="6"/>
        <v>28933.01</v>
      </c>
      <c r="M83" s="14">
        <v>0.4199</v>
      </c>
      <c r="O83" s="5">
        <f t="shared" si="9"/>
        <v>12148.970899</v>
      </c>
      <c r="Q83" s="16">
        <f t="shared" si="7"/>
        <v>16784.039101</v>
      </c>
      <c r="S83" s="16">
        <f t="shared" si="8"/>
        <v>57866.020000000004</v>
      </c>
    </row>
    <row r="84" spans="1:19" ht="11.25">
      <c r="A84" s="4" t="s">
        <v>79</v>
      </c>
      <c r="C84" s="3" t="s">
        <v>209</v>
      </c>
      <c r="E84" s="6">
        <v>141327.65</v>
      </c>
      <c r="G84" s="19">
        <v>0.5</v>
      </c>
      <c r="I84" s="20">
        <f t="shared" si="5"/>
        <v>70663.825</v>
      </c>
      <c r="K84" s="5">
        <f t="shared" si="6"/>
        <v>70663.825</v>
      </c>
      <c r="M84" s="14">
        <v>0.3227</v>
      </c>
      <c r="O84" s="5">
        <f t="shared" si="9"/>
        <v>22803.2163275</v>
      </c>
      <c r="Q84" s="16">
        <f t="shared" si="7"/>
        <v>47860.6086725</v>
      </c>
      <c r="S84" s="16">
        <f t="shared" si="8"/>
        <v>141327.65</v>
      </c>
    </row>
    <row r="85" spans="1:19" ht="11.25">
      <c r="A85" s="4" t="s">
        <v>80</v>
      </c>
      <c r="C85" s="3" t="s">
        <v>210</v>
      </c>
      <c r="E85" s="6">
        <v>62304.62</v>
      </c>
      <c r="G85" s="19">
        <v>0.5</v>
      </c>
      <c r="I85" s="20">
        <f t="shared" si="5"/>
        <v>31152.31</v>
      </c>
      <c r="K85" s="5">
        <f t="shared" si="6"/>
        <v>31152.31</v>
      </c>
      <c r="M85" s="14">
        <v>0.4397</v>
      </c>
      <c r="O85" s="5">
        <f t="shared" si="9"/>
        <v>13697.670707</v>
      </c>
      <c r="Q85" s="16">
        <f t="shared" si="7"/>
        <v>17454.639293</v>
      </c>
      <c r="S85" s="16">
        <f t="shared" si="8"/>
        <v>62304.62</v>
      </c>
    </row>
    <row r="86" spans="1:19" ht="11.25">
      <c r="A86" s="4" t="s">
        <v>81</v>
      </c>
      <c r="C86" s="3" t="s">
        <v>211</v>
      </c>
      <c r="E86" s="6">
        <v>91675.49</v>
      </c>
      <c r="G86" s="19">
        <v>0.5</v>
      </c>
      <c r="I86" s="20">
        <f t="shared" si="5"/>
        <v>45837.745</v>
      </c>
      <c r="K86" s="5">
        <f t="shared" si="6"/>
        <v>45837.745</v>
      </c>
      <c r="M86" s="14">
        <v>0.2336</v>
      </c>
      <c r="O86" s="5">
        <f t="shared" si="9"/>
        <v>10707.697232</v>
      </c>
      <c r="Q86" s="16">
        <f t="shared" si="7"/>
        <v>35130.047768000004</v>
      </c>
      <c r="S86" s="16">
        <f t="shared" si="8"/>
        <v>91675.49</v>
      </c>
    </row>
    <row r="87" spans="1:19" ht="11.25">
      <c r="A87" s="4" t="s">
        <v>82</v>
      </c>
      <c r="C87" s="3" t="s">
        <v>212</v>
      </c>
      <c r="E87" s="6">
        <v>103265.07</v>
      </c>
      <c r="G87" s="19">
        <v>0.5</v>
      </c>
      <c r="I87" s="20">
        <f t="shared" si="5"/>
        <v>51632.535</v>
      </c>
      <c r="K87" s="5">
        <f t="shared" si="6"/>
        <v>51632.535</v>
      </c>
      <c r="M87" s="14">
        <v>0.3445</v>
      </c>
      <c r="O87" s="5">
        <f t="shared" si="9"/>
        <v>17787.408307499998</v>
      </c>
      <c r="Q87" s="16">
        <f t="shared" si="7"/>
        <v>33845.12669250001</v>
      </c>
      <c r="S87" s="16">
        <f t="shared" si="8"/>
        <v>103265.07</v>
      </c>
    </row>
    <row r="88" spans="1:19" ht="11.25">
      <c r="A88" s="4" t="s">
        <v>83</v>
      </c>
      <c r="C88" s="3" t="s">
        <v>213</v>
      </c>
      <c r="E88" s="6">
        <v>134930.8</v>
      </c>
      <c r="G88" s="19">
        <v>0.5</v>
      </c>
      <c r="I88" s="20">
        <f t="shared" si="5"/>
        <v>67465.4</v>
      </c>
      <c r="K88" s="5">
        <f t="shared" si="6"/>
        <v>67465.4</v>
      </c>
      <c r="M88" s="14">
        <v>0.1894</v>
      </c>
      <c r="O88" s="5">
        <f t="shared" si="9"/>
        <v>12777.946759999999</v>
      </c>
      <c r="Q88" s="16">
        <f t="shared" si="7"/>
        <v>54687.453239999995</v>
      </c>
      <c r="S88" s="16">
        <f t="shared" si="8"/>
        <v>134930.8</v>
      </c>
    </row>
    <row r="89" spans="1:19" ht="11.25">
      <c r="A89" s="4" t="s">
        <v>84</v>
      </c>
      <c r="C89" s="3" t="s">
        <v>214</v>
      </c>
      <c r="E89" s="6">
        <v>3264.3</v>
      </c>
      <c r="G89" s="19">
        <v>0.5</v>
      </c>
      <c r="I89" s="20">
        <f t="shared" si="5"/>
        <v>1632.15</v>
      </c>
      <c r="K89" s="5">
        <f t="shared" si="6"/>
        <v>1632.15</v>
      </c>
      <c r="M89" s="14">
        <v>0.3154</v>
      </c>
      <c r="O89" s="5">
        <f t="shared" si="9"/>
        <v>514.78011</v>
      </c>
      <c r="Q89" s="16">
        <f t="shared" si="7"/>
        <v>1117.36989</v>
      </c>
      <c r="S89" s="16">
        <f t="shared" si="8"/>
        <v>3264.3</v>
      </c>
    </row>
    <row r="90" spans="1:19" ht="11.25">
      <c r="A90" s="4" t="s">
        <v>85</v>
      </c>
      <c r="C90" s="3" t="s">
        <v>215</v>
      </c>
      <c r="E90" s="6">
        <v>80850.2</v>
      </c>
      <c r="G90" s="19">
        <v>0.5</v>
      </c>
      <c r="I90" s="20">
        <f t="shared" si="5"/>
        <v>40425.1</v>
      </c>
      <c r="K90" s="5">
        <f t="shared" si="6"/>
        <v>40425.1</v>
      </c>
      <c r="M90" s="14">
        <v>0.3517</v>
      </c>
      <c r="O90" s="5">
        <f t="shared" si="9"/>
        <v>14217.50767</v>
      </c>
      <c r="Q90" s="16">
        <f t="shared" si="7"/>
        <v>26207.59233</v>
      </c>
      <c r="S90" s="16">
        <f t="shared" si="8"/>
        <v>80850.2</v>
      </c>
    </row>
    <row r="91" spans="1:19" ht="11.25">
      <c r="A91" s="4" t="s">
        <v>86</v>
      </c>
      <c r="C91" s="3" t="s">
        <v>216</v>
      </c>
      <c r="E91" s="6">
        <v>15816.4</v>
      </c>
      <c r="G91" s="19">
        <v>0.5</v>
      </c>
      <c r="I91" s="20">
        <f t="shared" si="5"/>
        <v>7908.2</v>
      </c>
      <c r="K91" s="5">
        <f t="shared" si="6"/>
        <v>7908.2</v>
      </c>
      <c r="M91" s="14">
        <v>0.2337</v>
      </c>
      <c r="O91" s="5">
        <f t="shared" si="9"/>
        <v>1848.1463399999998</v>
      </c>
      <c r="Q91" s="16">
        <f t="shared" si="7"/>
        <v>6060.05366</v>
      </c>
      <c r="S91" s="16">
        <f t="shared" si="8"/>
        <v>15816.4</v>
      </c>
    </row>
    <row r="92" spans="1:19" ht="11.25">
      <c r="A92" s="4" t="s">
        <v>87</v>
      </c>
      <c r="C92" s="3" t="s">
        <v>217</v>
      </c>
      <c r="E92" s="6">
        <v>64011.68</v>
      </c>
      <c r="G92" s="19">
        <v>0.5</v>
      </c>
      <c r="I92" s="20">
        <f t="shared" si="5"/>
        <v>32005.84</v>
      </c>
      <c r="K92" s="5">
        <f t="shared" si="6"/>
        <v>32005.84</v>
      </c>
      <c r="M92" s="14">
        <v>0.323</v>
      </c>
      <c r="O92" s="5">
        <f t="shared" si="9"/>
        <v>10337.88632</v>
      </c>
      <c r="Q92" s="16">
        <f t="shared" si="7"/>
        <v>21667.95368</v>
      </c>
      <c r="S92" s="16">
        <f t="shared" si="8"/>
        <v>64011.68</v>
      </c>
    </row>
    <row r="93" spans="1:19" ht="11.25">
      <c r="A93" s="4" t="s">
        <v>88</v>
      </c>
      <c r="C93" s="3" t="s">
        <v>218</v>
      </c>
      <c r="E93" s="6">
        <v>197973.28</v>
      </c>
      <c r="G93" s="19">
        <v>0.5</v>
      </c>
      <c r="I93" s="20">
        <f t="shared" si="5"/>
        <v>98986.64</v>
      </c>
      <c r="K93" s="5">
        <f t="shared" si="6"/>
        <v>98986.64</v>
      </c>
      <c r="M93" s="14">
        <v>0.4588</v>
      </c>
      <c r="O93" s="5">
        <f t="shared" si="9"/>
        <v>45415.070432</v>
      </c>
      <c r="Q93" s="16">
        <f t="shared" si="7"/>
        <v>53571.569568</v>
      </c>
      <c r="S93" s="16">
        <f t="shared" si="8"/>
        <v>197973.28</v>
      </c>
    </row>
    <row r="94" spans="1:19" ht="11.25">
      <c r="A94" s="4" t="s">
        <v>89</v>
      </c>
      <c r="C94" s="3" t="s">
        <v>219</v>
      </c>
      <c r="E94" s="6">
        <v>83962.64</v>
      </c>
      <c r="G94" s="19">
        <v>0.5</v>
      </c>
      <c r="I94" s="20">
        <f t="shared" si="5"/>
        <v>41981.32</v>
      </c>
      <c r="K94" s="5">
        <f t="shared" si="6"/>
        <v>41981.32</v>
      </c>
      <c r="M94" s="14">
        <v>0.4439</v>
      </c>
      <c r="O94" s="5">
        <f t="shared" si="9"/>
        <v>18635.507948000002</v>
      </c>
      <c r="Q94" s="16">
        <f t="shared" si="7"/>
        <v>23345.812051999997</v>
      </c>
      <c r="S94" s="16">
        <f t="shared" si="8"/>
        <v>83962.64</v>
      </c>
    </row>
    <row r="95" spans="1:19" ht="11.25">
      <c r="A95" s="4" t="s">
        <v>90</v>
      </c>
      <c r="C95" s="3" t="s">
        <v>220</v>
      </c>
      <c r="E95" s="6"/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15816.36</v>
      </c>
      <c r="G96" s="19">
        <v>0.5</v>
      </c>
      <c r="I96" s="20">
        <f t="shared" si="5"/>
        <v>7908.18</v>
      </c>
      <c r="K96" s="5">
        <f t="shared" si="6"/>
        <v>7908.18</v>
      </c>
      <c r="M96" s="14">
        <v>0.2387</v>
      </c>
      <c r="O96" s="5">
        <f t="shared" si="9"/>
        <v>1887.682566</v>
      </c>
      <c r="Q96" s="16">
        <f t="shared" si="7"/>
        <v>6020.497434000001</v>
      </c>
      <c r="S96" s="16">
        <f t="shared" si="8"/>
        <v>15816.36</v>
      </c>
    </row>
    <row r="97" spans="1:19" ht="11.25">
      <c r="A97" s="4" t="s">
        <v>92</v>
      </c>
      <c r="C97" s="3" t="s">
        <v>222</v>
      </c>
      <c r="E97" s="6">
        <v>76439.32</v>
      </c>
      <c r="G97" s="19">
        <v>0.5</v>
      </c>
      <c r="I97" s="20">
        <f t="shared" si="5"/>
        <v>38219.66</v>
      </c>
      <c r="K97" s="5">
        <f t="shared" si="6"/>
        <v>38219.66</v>
      </c>
      <c r="M97" s="14">
        <v>0.2455</v>
      </c>
      <c r="O97" s="5">
        <f t="shared" si="9"/>
        <v>9382.92653</v>
      </c>
      <c r="Q97" s="16">
        <f t="shared" si="7"/>
        <v>28836.733470000003</v>
      </c>
      <c r="S97" s="16">
        <f t="shared" si="8"/>
        <v>76439.32</v>
      </c>
    </row>
    <row r="98" spans="1:19" ht="11.25">
      <c r="A98" s="4" t="s">
        <v>93</v>
      </c>
      <c r="C98" s="3" t="s">
        <v>223</v>
      </c>
      <c r="E98" s="6">
        <v>138759.81</v>
      </c>
      <c r="G98" s="19">
        <v>0.5</v>
      </c>
      <c r="I98" s="20">
        <f t="shared" si="5"/>
        <v>69379.905</v>
      </c>
      <c r="K98" s="5">
        <f t="shared" si="6"/>
        <v>69379.905</v>
      </c>
      <c r="M98" s="14">
        <v>0.3853</v>
      </c>
      <c r="O98" s="5">
        <f t="shared" si="9"/>
        <v>26732.077396499997</v>
      </c>
      <c r="Q98" s="16">
        <f t="shared" si="7"/>
        <v>42647.8276035</v>
      </c>
      <c r="S98" s="16">
        <f t="shared" si="8"/>
        <v>138759.81</v>
      </c>
    </row>
    <row r="99" spans="1:19" ht="11.25">
      <c r="A99" s="4" t="s">
        <v>94</v>
      </c>
      <c r="C99" s="3" t="s">
        <v>224</v>
      </c>
      <c r="E99" s="6">
        <v>37979.12</v>
      </c>
      <c r="G99" s="19">
        <v>0.5</v>
      </c>
      <c r="I99" s="20">
        <f t="shared" si="5"/>
        <v>18989.56</v>
      </c>
      <c r="K99" s="5">
        <f t="shared" si="6"/>
        <v>18989.56</v>
      </c>
      <c r="M99" s="14">
        <v>0.276</v>
      </c>
      <c r="O99" s="5">
        <f t="shared" si="9"/>
        <v>5241.118560000001</v>
      </c>
      <c r="Q99" s="16">
        <f t="shared" si="7"/>
        <v>13748.44144</v>
      </c>
      <c r="S99" s="16">
        <f t="shared" si="8"/>
        <v>37979.12</v>
      </c>
    </row>
    <row r="100" spans="1:19" ht="11.25">
      <c r="A100" s="4" t="s">
        <v>95</v>
      </c>
      <c r="C100" s="3" t="s">
        <v>225</v>
      </c>
      <c r="E100" s="6">
        <v>28511.97</v>
      </c>
      <c r="G100" s="19">
        <v>0.5</v>
      </c>
      <c r="I100" s="20">
        <f t="shared" si="5"/>
        <v>14255.985</v>
      </c>
      <c r="K100" s="5">
        <f t="shared" si="6"/>
        <v>14255.985</v>
      </c>
      <c r="M100" s="14">
        <v>0.3025</v>
      </c>
      <c r="O100" s="5">
        <f t="shared" si="9"/>
        <v>4312.4354625</v>
      </c>
      <c r="Q100" s="16">
        <f t="shared" si="7"/>
        <v>9943.549537500001</v>
      </c>
      <c r="S100" s="16">
        <f t="shared" si="8"/>
        <v>28511.97</v>
      </c>
    </row>
    <row r="101" spans="1:19" ht="11.25">
      <c r="A101" s="4" t="s">
        <v>96</v>
      </c>
      <c r="C101" s="3" t="s">
        <v>226</v>
      </c>
      <c r="E101" s="6">
        <v>11812.66</v>
      </c>
      <c r="G101" s="19">
        <v>0.5</v>
      </c>
      <c r="I101" s="20">
        <f t="shared" si="5"/>
        <v>5906.33</v>
      </c>
      <c r="K101" s="5">
        <f t="shared" si="6"/>
        <v>5906.33</v>
      </c>
      <c r="M101" s="14">
        <v>0.2755</v>
      </c>
      <c r="O101" s="5">
        <f t="shared" si="9"/>
        <v>1627.193915</v>
      </c>
      <c r="Q101" s="16">
        <f t="shared" si="7"/>
        <v>4279.136085</v>
      </c>
      <c r="S101" s="16">
        <f t="shared" si="8"/>
        <v>11812.66</v>
      </c>
    </row>
    <row r="102" spans="1:19" ht="11.25">
      <c r="A102" s="4" t="s">
        <v>97</v>
      </c>
      <c r="C102" s="3" t="s">
        <v>227</v>
      </c>
      <c r="E102" s="6">
        <v>25007.48</v>
      </c>
      <c r="G102" s="19">
        <v>0.5</v>
      </c>
      <c r="I102" s="20">
        <f t="shared" si="5"/>
        <v>12503.74</v>
      </c>
      <c r="K102" s="5">
        <f t="shared" si="6"/>
        <v>12503.74</v>
      </c>
      <c r="M102" s="14">
        <v>0.2708</v>
      </c>
      <c r="O102" s="5">
        <f t="shared" si="9"/>
        <v>3386.0127919999995</v>
      </c>
      <c r="Q102" s="16">
        <f t="shared" si="7"/>
        <v>9117.727208</v>
      </c>
      <c r="S102" s="16">
        <f t="shared" si="8"/>
        <v>25007.48</v>
      </c>
    </row>
    <row r="103" spans="1:19" ht="11.25">
      <c r="A103" s="4" t="s">
        <v>98</v>
      </c>
      <c r="C103" s="3" t="s">
        <v>228</v>
      </c>
      <c r="E103" s="6">
        <v>36807.67</v>
      </c>
      <c r="G103" s="19">
        <v>0.5</v>
      </c>
      <c r="I103" s="20">
        <f t="shared" si="5"/>
        <v>18403.835</v>
      </c>
      <c r="K103" s="5">
        <f t="shared" si="6"/>
        <v>18403.835</v>
      </c>
      <c r="M103" s="14">
        <v>0.3888</v>
      </c>
      <c r="O103" s="5">
        <f t="shared" si="9"/>
        <v>7155.411047999999</v>
      </c>
      <c r="Q103" s="16">
        <f t="shared" si="7"/>
        <v>11248.423952000001</v>
      </c>
      <c r="S103" s="16">
        <f t="shared" si="8"/>
        <v>36807.67</v>
      </c>
    </row>
    <row r="104" spans="1:19" ht="11.25">
      <c r="A104" s="4" t="s">
        <v>99</v>
      </c>
      <c r="C104" s="3" t="s">
        <v>229</v>
      </c>
      <c r="E104" s="6">
        <v>135065.87</v>
      </c>
      <c r="G104" s="19">
        <v>0.5</v>
      </c>
      <c r="I104" s="20">
        <f t="shared" si="5"/>
        <v>67532.935</v>
      </c>
      <c r="K104" s="5">
        <f t="shared" si="6"/>
        <v>67532.935</v>
      </c>
      <c r="M104" s="14">
        <v>0.5309</v>
      </c>
      <c r="O104" s="5">
        <f t="shared" si="9"/>
        <v>35853.2351915</v>
      </c>
      <c r="Q104" s="16">
        <f t="shared" si="7"/>
        <v>31679.699808499994</v>
      </c>
      <c r="S104" s="16">
        <f t="shared" si="8"/>
        <v>135065.87</v>
      </c>
    </row>
    <row r="105" spans="1:19" ht="11.25">
      <c r="A105" s="4" t="s">
        <v>100</v>
      </c>
      <c r="C105" s="3" t="s">
        <v>230</v>
      </c>
      <c r="E105" s="6"/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25640.27</v>
      </c>
      <c r="G106" s="19">
        <v>0.5</v>
      </c>
      <c r="I106" s="20">
        <f t="shared" si="5"/>
        <v>12820.135</v>
      </c>
      <c r="K106" s="5">
        <f t="shared" si="6"/>
        <v>12820.135</v>
      </c>
      <c r="M106" s="14">
        <v>0.2547</v>
      </c>
      <c r="O106" s="5">
        <f t="shared" si="9"/>
        <v>3265.2883844999997</v>
      </c>
      <c r="Q106" s="16">
        <f t="shared" si="7"/>
        <v>9554.8466155</v>
      </c>
      <c r="S106" s="16">
        <f t="shared" si="8"/>
        <v>25640.27</v>
      </c>
    </row>
    <row r="107" spans="1:19" ht="11.25">
      <c r="A107" s="4" t="s">
        <v>102</v>
      </c>
      <c r="C107" s="3" t="s">
        <v>232</v>
      </c>
      <c r="E107" s="6">
        <v>41085.49</v>
      </c>
      <c r="G107" s="19">
        <v>0.5</v>
      </c>
      <c r="I107" s="20">
        <f t="shared" si="5"/>
        <v>20542.745</v>
      </c>
      <c r="K107" s="5">
        <f t="shared" si="6"/>
        <v>20542.745</v>
      </c>
      <c r="M107" s="14">
        <v>0.2329</v>
      </c>
      <c r="O107" s="5">
        <f t="shared" si="9"/>
        <v>4784.405310499999</v>
      </c>
      <c r="Q107" s="16">
        <f t="shared" si="7"/>
        <v>15758.3396895</v>
      </c>
      <c r="S107" s="16">
        <f t="shared" si="8"/>
        <v>41085.49</v>
      </c>
    </row>
    <row r="108" spans="1:19" ht="11.25">
      <c r="A108" s="4" t="s">
        <v>103</v>
      </c>
      <c r="C108" s="3" t="s">
        <v>233</v>
      </c>
      <c r="E108" s="6">
        <v>175696.02</v>
      </c>
      <c r="G108" s="19">
        <v>0.5</v>
      </c>
      <c r="I108" s="20">
        <f t="shared" si="5"/>
        <v>87848.01</v>
      </c>
      <c r="K108" s="5">
        <f t="shared" si="6"/>
        <v>87848.01</v>
      </c>
      <c r="M108" s="14">
        <v>0.3068</v>
      </c>
      <c r="O108" s="5">
        <f t="shared" si="9"/>
        <v>26951.769468</v>
      </c>
      <c r="Q108" s="16">
        <f t="shared" si="7"/>
        <v>60896.240531999996</v>
      </c>
      <c r="S108" s="16">
        <f t="shared" si="8"/>
        <v>175696.02</v>
      </c>
    </row>
    <row r="109" spans="1:19" ht="11.25">
      <c r="A109" s="4" t="s">
        <v>104</v>
      </c>
      <c r="C109" s="3" t="s">
        <v>234</v>
      </c>
      <c r="E109" s="6">
        <v>96698.56</v>
      </c>
      <c r="G109" s="19">
        <v>0.5</v>
      </c>
      <c r="I109" s="20">
        <f t="shared" si="5"/>
        <v>48349.28</v>
      </c>
      <c r="K109" s="5">
        <f t="shared" si="6"/>
        <v>48349.28</v>
      </c>
      <c r="M109" s="14">
        <v>0.3715</v>
      </c>
      <c r="O109" s="5">
        <f t="shared" si="9"/>
        <v>17961.75752</v>
      </c>
      <c r="Q109" s="16">
        <f t="shared" si="7"/>
        <v>30387.52248</v>
      </c>
      <c r="S109" s="16">
        <f t="shared" si="8"/>
        <v>96698.56</v>
      </c>
    </row>
    <row r="110" spans="1:19" ht="11.25">
      <c r="A110" s="4" t="s">
        <v>105</v>
      </c>
      <c r="C110" s="3" t="s">
        <v>235</v>
      </c>
      <c r="E110" s="6"/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715.2</v>
      </c>
      <c r="G111" s="19">
        <v>0.5</v>
      </c>
      <c r="I111" s="20">
        <f t="shared" si="5"/>
        <v>357.6</v>
      </c>
      <c r="K111" s="5">
        <f t="shared" si="6"/>
        <v>357.6</v>
      </c>
      <c r="M111" s="14">
        <v>0.2496</v>
      </c>
      <c r="O111" s="5">
        <f t="shared" si="9"/>
        <v>89.25696</v>
      </c>
      <c r="Q111" s="16">
        <f t="shared" si="7"/>
        <v>268.34304000000003</v>
      </c>
      <c r="S111" s="16">
        <f t="shared" si="8"/>
        <v>715.2</v>
      </c>
    </row>
    <row r="112" spans="1:19" ht="11.25">
      <c r="A112" s="4" t="s">
        <v>107</v>
      </c>
      <c r="C112" s="3" t="s">
        <v>237</v>
      </c>
      <c r="E112" s="6">
        <v>126464.51</v>
      </c>
      <c r="G112" s="19">
        <v>0.5</v>
      </c>
      <c r="I112" s="20">
        <f t="shared" si="5"/>
        <v>63232.255</v>
      </c>
      <c r="K112" s="5">
        <f t="shared" si="6"/>
        <v>63232.255</v>
      </c>
      <c r="M112" s="14">
        <v>0.2223</v>
      </c>
      <c r="O112" s="5">
        <f t="shared" si="9"/>
        <v>14056.5302865</v>
      </c>
      <c r="Q112" s="16">
        <f t="shared" si="7"/>
        <v>49175.7247135</v>
      </c>
      <c r="S112" s="16">
        <f t="shared" si="8"/>
        <v>126464.51000000001</v>
      </c>
    </row>
    <row r="113" spans="1:19" ht="11.25">
      <c r="A113" s="4" t="s">
        <v>108</v>
      </c>
      <c r="C113" s="3" t="s">
        <v>238</v>
      </c>
      <c r="E113" s="6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9"/>
        <v>121.1315</v>
      </c>
      <c r="Q113" s="16">
        <f t="shared" si="7"/>
        <v>205.36849999999998</v>
      </c>
      <c r="S113" s="16">
        <f t="shared" si="8"/>
        <v>653</v>
      </c>
    </row>
    <row r="114" spans="1:19" ht="11.25">
      <c r="A114" s="4" t="s">
        <v>110</v>
      </c>
      <c r="C114" s="3" t="s">
        <v>239</v>
      </c>
      <c r="E114" s="6">
        <v>90646.27</v>
      </c>
      <c r="G114" s="19">
        <v>0.5</v>
      </c>
      <c r="I114" s="20">
        <f t="shared" si="5"/>
        <v>45323.135</v>
      </c>
      <c r="K114" s="5">
        <f t="shared" si="6"/>
        <v>45323.135</v>
      </c>
      <c r="M114" s="14">
        <v>0.3441</v>
      </c>
      <c r="O114" s="5">
        <f t="shared" si="9"/>
        <v>15595.690753500001</v>
      </c>
      <c r="Q114" s="16">
        <f t="shared" si="7"/>
        <v>29727.444246500003</v>
      </c>
      <c r="S114" s="16">
        <f t="shared" si="8"/>
        <v>90646.27</v>
      </c>
    </row>
    <row r="115" spans="1:19" ht="11.25">
      <c r="A115" s="4" t="s">
        <v>111</v>
      </c>
      <c r="C115" s="3" t="s">
        <v>240</v>
      </c>
      <c r="E115" s="6">
        <v>12189.2</v>
      </c>
      <c r="G115" s="19">
        <v>0.5</v>
      </c>
      <c r="I115" s="20">
        <f t="shared" si="5"/>
        <v>6094.6</v>
      </c>
      <c r="K115" s="5">
        <f t="shared" si="6"/>
        <v>6094.6</v>
      </c>
      <c r="M115" s="14">
        <v>0.3146</v>
      </c>
      <c r="O115" s="5">
        <f t="shared" si="9"/>
        <v>1917.3611600000002</v>
      </c>
      <c r="Q115" s="16">
        <f t="shared" si="7"/>
        <v>4177.23884</v>
      </c>
      <c r="S115" s="16">
        <f t="shared" si="8"/>
        <v>12189.2</v>
      </c>
    </row>
    <row r="116" spans="1:19" ht="11.25">
      <c r="A116" s="4" t="s">
        <v>109</v>
      </c>
      <c r="C116" s="3" t="s">
        <v>279</v>
      </c>
      <c r="E116" s="6">
        <v>653</v>
      </c>
      <c r="G116" s="19">
        <v>0.5</v>
      </c>
      <c r="I116" s="20">
        <f t="shared" si="5"/>
        <v>326.5</v>
      </c>
      <c r="K116" s="5">
        <f t="shared" si="6"/>
        <v>326.5</v>
      </c>
      <c r="M116" s="14">
        <v>0.3223</v>
      </c>
      <c r="O116" s="5">
        <f t="shared" si="9"/>
        <v>105.23094999999999</v>
      </c>
      <c r="Q116" s="16">
        <f t="shared" si="7"/>
        <v>221.26905</v>
      </c>
      <c r="S116" s="16">
        <f t="shared" si="8"/>
        <v>653</v>
      </c>
    </row>
    <row r="117" spans="1:19" ht="11.25">
      <c r="A117" s="4" t="s">
        <v>112</v>
      </c>
      <c r="C117" s="3" t="s">
        <v>241</v>
      </c>
      <c r="E117" s="6">
        <v>129878.56</v>
      </c>
      <c r="G117" s="19">
        <v>0.5</v>
      </c>
      <c r="I117" s="20">
        <f t="shared" si="5"/>
        <v>64939.28</v>
      </c>
      <c r="K117" s="5">
        <f t="shared" si="6"/>
        <v>64939.28</v>
      </c>
      <c r="M117" s="14">
        <v>0.3808</v>
      </c>
      <c r="O117" s="5">
        <f t="shared" si="9"/>
        <v>24728.877824000003</v>
      </c>
      <c r="Q117" s="16">
        <f t="shared" si="7"/>
        <v>40210.402175999996</v>
      </c>
      <c r="S117" s="16">
        <f t="shared" si="8"/>
        <v>129878.56</v>
      </c>
    </row>
    <row r="118" spans="1:19" ht="11.25">
      <c r="A118" s="4" t="s">
        <v>113</v>
      </c>
      <c r="C118" s="3" t="s">
        <v>242</v>
      </c>
      <c r="E118" s="6">
        <v>19152.84</v>
      </c>
      <c r="G118" s="19">
        <v>0.5</v>
      </c>
      <c r="I118" s="20">
        <f t="shared" si="5"/>
        <v>9576.42</v>
      </c>
      <c r="K118" s="5">
        <f t="shared" si="6"/>
        <v>9576.42</v>
      </c>
      <c r="M118" s="14">
        <v>0.2667</v>
      </c>
      <c r="O118" s="5">
        <f t="shared" si="9"/>
        <v>2554.031214</v>
      </c>
      <c r="Q118" s="16">
        <f t="shared" si="7"/>
        <v>7022.3887859999995</v>
      </c>
      <c r="S118" s="16">
        <f t="shared" si="8"/>
        <v>19152.84</v>
      </c>
    </row>
    <row r="119" spans="1:19" ht="11.25">
      <c r="A119" s="4" t="s">
        <v>114</v>
      </c>
      <c r="C119" s="3" t="s">
        <v>243</v>
      </c>
      <c r="E119" s="6"/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240488.19</v>
      </c>
      <c r="G120" s="19">
        <v>0.5</v>
      </c>
      <c r="I120" s="20">
        <f t="shared" si="5"/>
        <v>120244.095</v>
      </c>
      <c r="K120" s="5">
        <f t="shared" si="6"/>
        <v>120244.095</v>
      </c>
      <c r="M120" s="14">
        <v>0.2736</v>
      </c>
      <c r="O120" s="5">
        <f t="shared" si="9"/>
        <v>32898.784392</v>
      </c>
      <c r="Q120" s="16">
        <f t="shared" si="7"/>
        <v>87345.310608</v>
      </c>
      <c r="S120" s="16">
        <f t="shared" si="8"/>
        <v>240488.19</v>
      </c>
    </row>
    <row r="121" spans="1:19" ht="11.25">
      <c r="A121" s="4" t="s">
        <v>116</v>
      </c>
      <c r="C121" s="3" t="s">
        <v>245</v>
      </c>
      <c r="E121" s="6">
        <v>21690.98</v>
      </c>
      <c r="G121" s="19">
        <v>0.5</v>
      </c>
      <c r="I121" s="20">
        <f t="shared" si="5"/>
        <v>10845.49</v>
      </c>
      <c r="K121" s="5">
        <f t="shared" si="6"/>
        <v>10845.49</v>
      </c>
      <c r="M121" s="14">
        <v>0.4168</v>
      </c>
      <c r="O121" s="5">
        <f t="shared" si="9"/>
        <v>4520.400232</v>
      </c>
      <c r="Q121" s="16">
        <f t="shared" si="7"/>
        <v>6325.089768</v>
      </c>
      <c r="S121" s="16">
        <f t="shared" si="8"/>
        <v>21690.98</v>
      </c>
    </row>
    <row r="122" spans="1:19" ht="11.25">
      <c r="A122" s="4" t="s">
        <v>117</v>
      </c>
      <c r="C122" s="3" t="s">
        <v>246</v>
      </c>
      <c r="E122" s="6"/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87132.74</v>
      </c>
      <c r="G124" s="19">
        <v>0.5</v>
      </c>
      <c r="I124" s="20">
        <f t="shared" si="5"/>
        <v>43566.37</v>
      </c>
      <c r="K124" s="5">
        <f t="shared" si="6"/>
        <v>43566.37</v>
      </c>
      <c r="M124" s="14">
        <v>0.2773</v>
      </c>
      <c r="O124" s="5">
        <f t="shared" si="9"/>
        <v>12080.954401</v>
      </c>
      <c r="Q124" s="16">
        <f t="shared" si="7"/>
        <v>31485.415599</v>
      </c>
      <c r="S124" s="16">
        <f t="shared" si="8"/>
        <v>87132.74</v>
      </c>
    </row>
    <row r="125" spans="1:19" ht="11.25">
      <c r="A125" s="4" t="s">
        <v>120</v>
      </c>
      <c r="C125" s="3" t="s">
        <v>249</v>
      </c>
      <c r="E125" s="6">
        <v>393220.49</v>
      </c>
      <c r="G125" s="19">
        <v>0.5</v>
      </c>
      <c r="I125" s="20">
        <f t="shared" si="5"/>
        <v>196610.245</v>
      </c>
      <c r="K125" s="5">
        <f t="shared" si="6"/>
        <v>196610.245</v>
      </c>
      <c r="M125" s="14">
        <v>0.2455</v>
      </c>
      <c r="O125" s="5">
        <f t="shared" si="9"/>
        <v>48267.8151475</v>
      </c>
      <c r="Q125" s="16">
        <f t="shared" si="7"/>
        <v>148342.4298525</v>
      </c>
      <c r="S125" s="16">
        <f t="shared" si="8"/>
        <v>393220.49</v>
      </c>
    </row>
    <row r="126" spans="1:19" ht="11.25">
      <c r="A126" s="4" t="s">
        <v>121</v>
      </c>
      <c r="C126" s="3" t="s">
        <v>250</v>
      </c>
      <c r="E126" s="6"/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201258.57</v>
      </c>
      <c r="G127" s="19">
        <v>0.5</v>
      </c>
      <c r="I127" s="20">
        <f t="shared" si="5"/>
        <v>100629.285</v>
      </c>
      <c r="K127" s="5">
        <f t="shared" si="6"/>
        <v>100629.285</v>
      </c>
      <c r="M127" s="14">
        <v>0.3535</v>
      </c>
      <c r="O127" s="5">
        <f t="shared" si="9"/>
        <v>35572.4522475</v>
      </c>
      <c r="Q127" s="16">
        <f t="shared" si="7"/>
        <v>65056.832752500006</v>
      </c>
      <c r="S127" s="16">
        <f t="shared" si="8"/>
        <v>201258.57</v>
      </c>
    </row>
    <row r="128" spans="1:19" ht="11.25">
      <c r="A128" s="4" t="s">
        <v>123</v>
      </c>
      <c r="C128" s="3" t="s">
        <v>252</v>
      </c>
      <c r="E128" s="6">
        <v>11593.12</v>
      </c>
      <c r="G128" s="19">
        <v>0.5</v>
      </c>
      <c r="I128" s="20">
        <f t="shared" si="5"/>
        <v>5796.56</v>
      </c>
      <c r="K128" s="5">
        <f t="shared" si="6"/>
        <v>5796.56</v>
      </c>
      <c r="M128" s="14">
        <v>0.2787</v>
      </c>
      <c r="O128" s="5">
        <f t="shared" si="9"/>
        <v>1615.5012720000002</v>
      </c>
      <c r="Q128" s="16">
        <f t="shared" si="7"/>
        <v>4181.058728</v>
      </c>
      <c r="S128" s="16">
        <f t="shared" si="8"/>
        <v>11593.12</v>
      </c>
    </row>
    <row r="129" spans="1:19" ht="11.25">
      <c r="A129" s="4" t="s">
        <v>124</v>
      </c>
      <c r="C129" s="3" t="s">
        <v>253</v>
      </c>
      <c r="E129" s="6">
        <v>160996.97</v>
      </c>
      <c r="G129" s="19">
        <v>0.5</v>
      </c>
      <c r="I129" s="20">
        <f t="shared" si="5"/>
        <v>80498.485</v>
      </c>
      <c r="K129" s="5">
        <f t="shared" si="6"/>
        <v>80498.485</v>
      </c>
      <c r="M129" s="14">
        <v>0.2605</v>
      </c>
      <c r="O129" s="5">
        <f t="shared" si="9"/>
        <v>20969.8553425</v>
      </c>
      <c r="Q129" s="16">
        <f t="shared" si="7"/>
        <v>59528.6296575</v>
      </c>
      <c r="S129" s="16">
        <f t="shared" si="8"/>
        <v>160996.97</v>
      </c>
    </row>
    <row r="130" spans="1:19" ht="11.25">
      <c r="A130" s="4" t="s">
        <v>125</v>
      </c>
      <c r="C130" s="3" t="s">
        <v>254</v>
      </c>
      <c r="E130" s="6">
        <v>6551</v>
      </c>
      <c r="G130" s="19">
        <v>0.5</v>
      </c>
      <c r="I130" s="20">
        <f t="shared" si="5"/>
        <v>3275.5</v>
      </c>
      <c r="K130" s="5">
        <f t="shared" si="6"/>
        <v>3275.5</v>
      </c>
      <c r="M130" s="14">
        <v>0.2035</v>
      </c>
      <c r="O130" s="5">
        <f t="shared" si="9"/>
        <v>666.5642499999999</v>
      </c>
      <c r="Q130" s="16">
        <f t="shared" si="7"/>
        <v>2608.93575</v>
      </c>
      <c r="S130" s="16">
        <f t="shared" si="8"/>
        <v>6551</v>
      </c>
    </row>
    <row r="131" spans="1:19" ht="11.25">
      <c r="A131" s="4" t="s">
        <v>126</v>
      </c>
      <c r="C131" s="3" t="s">
        <v>255</v>
      </c>
      <c r="E131" s="6">
        <v>572254.57</v>
      </c>
      <c r="G131" s="19">
        <v>0.5</v>
      </c>
      <c r="I131" s="20">
        <f t="shared" si="5"/>
        <v>286127.285</v>
      </c>
      <c r="K131" s="5">
        <f t="shared" si="6"/>
        <v>286127.285</v>
      </c>
      <c r="M131" s="14">
        <v>0.3691</v>
      </c>
      <c r="O131" s="5">
        <f t="shared" si="9"/>
        <v>105609.58089349998</v>
      </c>
      <c r="Q131" s="16">
        <f t="shared" si="7"/>
        <v>180517.7041065</v>
      </c>
      <c r="S131" s="16">
        <f t="shared" si="8"/>
        <v>572254.57</v>
      </c>
    </row>
    <row r="132" spans="1:19" ht="11.25">
      <c r="A132" s="4" t="s">
        <v>127</v>
      </c>
      <c r="C132" s="3" t="s">
        <v>256</v>
      </c>
      <c r="E132" s="6">
        <v>269284.79</v>
      </c>
      <c r="G132" s="19">
        <v>0.5</v>
      </c>
      <c r="I132" s="20">
        <f t="shared" si="5"/>
        <v>134642.395</v>
      </c>
      <c r="K132" s="5">
        <f t="shared" si="6"/>
        <v>134642.395</v>
      </c>
      <c r="M132" s="14">
        <v>0.3072</v>
      </c>
      <c r="O132" s="5">
        <f t="shared" si="9"/>
        <v>41362.14374399999</v>
      </c>
      <c r="Q132" s="16">
        <f t="shared" si="7"/>
        <v>93280.25125599999</v>
      </c>
      <c r="S132" s="16">
        <f t="shared" si="8"/>
        <v>269284.79</v>
      </c>
    </row>
    <row r="133" spans="1:19" ht="11.25">
      <c r="A133" s="4" t="s">
        <v>128</v>
      </c>
      <c r="C133" s="3" t="s">
        <v>257</v>
      </c>
      <c r="E133" s="6">
        <v>35657.4</v>
      </c>
      <c r="G133" s="19">
        <v>0.5</v>
      </c>
      <c r="I133" s="20">
        <f t="shared" si="5"/>
        <v>17828.7</v>
      </c>
      <c r="K133" s="5">
        <f t="shared" si="6"/>
        <v>17828.7</v>
      </c>
      <c r="M133" s="14">
        <v>0.3513</v>
      </c>
      <c r="O133" s="5">
        <f t="shared" si="9"/>
        <v>6263.22231</v>
      </c>
      <c r="Q133" s="16">
        <f t="shared" si="7"/>
        <v>11565.47769</v>
      </c>
      <c r="S133" s="16">
        <f t="shared" si="8"/>
        <v>35657.4</v>
      </c>
    </row>
    <row r="134" spans="1:19" ht="11.25">
      <c r="A134" s="4" t="s">
        <v>129</v>
      </c>
      <c r="C134" s="3" t="s">
        <v>258</v>
      </c>
      <c r="E134" s="6">
        <v>59398.2</v>
      </c>
      <c r="G134" s="19">
        <v>0.5</v>
      </c>
      <c r="I134" s="20">
        <f t="shared" si="5"/>
        <v>29699.1</v>
      </c>
      <c r="K134" s="5">
        <f t="shared" si="6"/>
        <v>29699.1</v>
      </c>
      <c r="M134" s="14">
        <v>0.2699</v>
      </c>
      <c r="O134" s="5">
        <f t="shared" si="9"/>
        <v>8015.787089999999</v>
      </c>
      <c r="Q134" s="16">
        <f t="shared" si="7"/>
        <v>21683.31291</v>
      </c>
      <c r="S134" s="16">
        <f t="shared" si="8"/>
        <v>59398.2</v>
      </c>
    </row>
    <row r="135" spans="1:19" ht="11.25">
      <c r="A135" s="4" t="s">
        <v>130</v>
      </c>
      <c r="C135" s="3" t="s">
        <v>259</v>
      </c>
      <c r="E135" s="6">
        <v>20033.32</v>
      </c>
      <c r="G135" s="19">
        <v>0.5</v>
      </c>
      <c r="I135" s="20">
        <f t="shared" si="5"/>
        <v>10016.66</v>
      </c>
      <c r="K135" s="5">
        <f t="shared" si="6"/>
        <v>10016.66</v>
      </c>
      <c r="M135" s="14">
        <v>0.2432</v>
      </c>
      <c r="O135" s="5">
        <f t="shared" si="9"/>
        <v>2436.051712</v>
      </c>
      <c r="Q135" s="16">
        <f t="shared" si="7"/>
        <v>7580.608287999999</v>
      </c>
      <c r="S135" s="16">
        <f t="shared" si="8"/>
        <v>20033.32</v>
      </c>
    </row>
    <row r="136" spans="1:19" ht="11.25">
      <c r="A136" s="4" t="s">
        <v>131</v>
      </c>
      <c r="C136" s="3" t="s">
        <v>260</v>
      </c>
      <c r="E136" s="6">
        <v>430527.37</v>
      </c>
      <c r="G136" s="19">
        <v>0.5</v>
      </c>
      <c r="I136" s="20">
        <f t="shared" si="5"/>
        <v>215263.685</v>
      </c>
      <c r="K136" s="5">
        <f>E136-I136</f>
        <v>215263.685</v>
      </c>
      <c r="M136" s="14">
        <v>0.3569</v>
      </c>
      <c r="O136" s="5">
        <f>K136*M136</f>
        <v>76827.6091765</v>
      </c>
      <c r="Q136" s="16">
        <f>K136-O136</f>
        <v>138436.0758235</v>
      </c>
      <c r="S136" s="16">
        <f>I136+O136+Q136</f>
        <v>430527.37</v>
      </c>
    </row>
    <row r="137" spans="1:19" ht="11.25">
      <c r="A137" s="4" t="s">
        <v>132</v>
      </c>
      <c r="C137" s="3" t="s">
        <v>261</v>
      </c>
      <c r="E137" s="6">
        <v>51349.87</v>
      </c>
      <c r="G137" s="19">
        <v>0.5</v>
      </c>
      <c r="I137" s="20">
        <f t="shared" si="5"/>
        <v>25674.935</v>
      </c>
      <c r="K137" s="5">
        <f>E137-I137</f>
        <v>25674.935</v>
      </c>
      <c r="M137" s="14">
        <v>0.3843</v>
      </c>
      <c r="O137" s="5">
        <f>K137*M137</f>
        <v>9866.8775205</v>
      </c>
      <c r="Q137" s="16">
        <f>K137-O137</f>
        <v>15808.057479500001</v>
      </c>
      <c r="S137" s="16">
        <f>I137+O137+Q137</f>
        <v>51349.87</v>
      </c>
    </row>
    <row r="138" spans="1:19" ht="11.25">
      <c r="A138" s="4" t="s">
        <v>133</v>
      </c>
      <c r="C138" s="3" t="s">
        <v>262</v>
      </c>
      <c r="E138" s="6">
        <v>6920.91</v>
      </c>
      <c r="G138" s="19">
        <v>0.5</v>
      </c>
      <c r="I138" s="20">
        <f>E138*G138</f>
        <v>3460.455</v>
      </c>
      <c r="K138" s="5">
        <f>E138-I138</f>
        <v>3460.455</v>
      </c>
      <c r="M138" s="14">
        <v>0.4553</v>
      </c>
      <c r="O138" s="5">
        <f>K138*M138</f>
        <v>1575.5451615</v>
      </c>
      <c r="Q138" s="16">
        <f>K138-O138</f>
        <v>1884.9098385</v>
      </c>
      <c r="S138" s="16">
        <f>I138+O138+Q138</f>
        <v>6920.91</v>
      </c>
    </row>
    <row r="139" spans="1:19" ht="11.25">
      <c r="A139" s="4" t="s">
        <v>134</v>
      </c>
      <c r="C139" s="3" t="s">
        <v>263</v>
      </c>
      <c r="E139" s="6">
        <v>75356</v>
      </c>
      <c r="G139" s="19">
        <v>0.5</v>
      </c>
      <c r="I139" s="20">
        <f>E139*G139</f>
        <v>37678</v>
      </c>
      <c r="K139" s="5">
        <f>E139-I139</f>
        <v>37678</v>
      </c>
      <c r="M139" s="14">
        <v>0.4587</v>
      </c>
      <c r="O139" s="5">
        <f>K139*M139</f>
        <v>17282.8986</v>
      </c>
      <c r="Q139" s="16">
        <f>K139-O139</f>
        <v>20395.1014</v>
      </c>
      <c r="S139" s="16">
        <f>I139+O139+Q139</f>
        <v>75356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9068512.07</v>
      </c>
      <c r="G143" s="6"/>
      <c r="I143" s="18">
        <f>SUM(I9:I142)</f>
        <v>4534256.035</v>
      </c>
      <c r="K143" s="5">
        <f>SUM(K9:K142)</f>
        <v>4534256.035</v>
      </c>
      <c r="O143" s="5">
        <f>SUM(O9:O142)</f>
        <v>1531395.1475109998</v>
      </c>
      <c r="Q143" s="16">
        <f>K143-O143</f>
        <v>3002860.8874890003</v>
      </c>
      <c r="S143" s="16">
        <f>SUM(S9:S142)</f>
        <v>9068512.07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80"/>
  <sheetViews>
    <sheetView workbookViewId="0" topLeftCell="A99">
      <selection activeCell="O144" sqref="O14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34" t="s">
        <v>290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V3" s="27" t="s">
        <v>308</v>
      </c>
    </row>
    <row r="4" spans="7:22" ht="11.25">
      <c r="G4" s="6"/>
      <c r="M4" s="2" t="s">
        <v>276</v>
      </c>
      <c r="V4" s="27" t="s">
        <v>311</v>
      </c>
    </row>
    <row r="5" spans="5:22" ht="11.25">
      <c r="E5" s="8" t="s">
        <v>281</v>
      </c>
      <c r="G5" s="6"/>
      <c r="K5" s="15">
        <v>0.4122</v>
      </c>
      <c r="M5" s="2" t="s">
        <v>277</v>
      </c>
      <c r="V5" s="27" t="s">
        <v>312</v>
      </c>
    </row>
    <row r="6" spans="5:22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V6" s="27" t="s">
        <v>310</v>
      </c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2" ht="11.25">
      <c r="A9" s="4" t="s">
        <v>3</v>
      </c>
      <c r="C9" s="3" t="s">
        <v>4</v>
      </c>
      <c r="E9" s="6">
        <v>87255.52</v>
      </c>
      <c r="G9" s="19">
        <v>0.5878</v>
      </c>
      <c r="I9" s="20">
        <f>E9*G9</f>
        <v>51288.794656</v>
      </c>
      <c r="K9" s="5">
        <f>E9-I9</f>
        <v>35966.725344000006</v>
      </c>
      <c r="M9" s="14">
        <v>0.2332</v>
      </c>
      <c r="O9" s="5">
        <f>K9*M9</f>
        <v>8387.4403502208</v>
      </c>
      <c r="Q9" s="16">
        <f>K9-O9</f>
        <v>27579.284993779205</v>
      </c>
      <c r="S9" s="16">
        <f>I9+O9+Q9</f>
        <v>87255.52</v>
      </c>
      <c r="V9" s="16">
        <f>NOV!O9-O9</f>
        <v>1786.553281779199</v>
      </c>
    </row>
    <row r="10" spans="1:22" ht="11.25">
      <c r="A10" s="4" t="s">
        <v>5</v>
      </c>
      <c r="C10" s="3" t="s">
        <v>135</v>
      </c>
      <c r="E10" s="6">
        <v>105883.7</v>
      </c>
      <c r="G10" s="19">
        <v>0.5878</v>
      </c>
      <c r="I10" s="20">
        <f aca="true" t="shared" si="0" ref="I10:I73">E10*G10</f>
        <v>62238.438859999995</v>
      </c>
      <c r="K10" s="5">
        <f aca="true" t="shared" si="1" ref="K10:K73">E10-I10</f>
        <v>43645.26114</v>
      </c>
      <c r="M10" s="14">
        <v>0.4474</v>
      </c>
      <c r="O10" s="5">
        <f>K10*M10</f>
        <v>19526.889834036003</v>
      </c>
      <c r="Q10" s="16">
        <f aca="true" t="shared" si="2" ref="Q10:Q73">K10-O10</f>
        <v>24118.371305964</v>
      </c>
      <c r="S10" s="16">
        <f aca="true" t="shared" si="3" ref="S10:S73">I10+O10+Q10</f>
        <v>105883.7</v>
      </c>
      <c r="V10" s="16">
        <f>NOV!O10-O10</f>
        <v>4159.293855963999</v>
      </c>
    </row>
    <row r="11" spans="1:22" ht="11.25">
      <c r="A11" s="4" t="s">
        <v>6</v>
      </c>
      <c r="C11" s="3" t="s">
        <v>136</v>
      </c>
      <c r="E11" s="6">
        <v>65298.16</v>
      </c>
      <c r="G11" s="19">
        <v>0.5878</v>
      </c>
      <c r="I11" s="20">
        <f t="shared" si="0"/>
        <v>38382.258448</v>
      </c>
      <c r="K11" s="5">
        <f t="shared" si="1"/>
        <v>26915.901552000003</v>
      </c>
      <c r="M11" s="14">
        <v>0.1924</v>
      </c>
      <c r="O11" s="5">
        <f aca="true" t="shared" si="4" ref="O11:O74">K11*M11</f>
        <v>5178.6194586048005</v>
      </c>
      <c r="Q11" s="16">
        <f t="shared" si="2"/>
        <v>21737.282093395203</v>
      </c>
      <c r="S11" s="16">
        <f t="shared" si="3"/>
        <v>65298.16</v>
      </c>
      <c r="V11" s="16">
        <f>NOV!O11-O11</f>
        <v>1103.0635333951996</v>
      </c>
    </row>
    <row r="12" spans="1:22" ht="11.25">
      <c r="A12" s="4" t="s">
        <v>7</v>
      </c>
      <c r="C12" s="3" t="s">
        <v>137</v>
      </c>
      <c r="E12" s="6">
        <v>17762.07</v>
      </c>
      <c r="G12" s="19">
        <v>0.5878</v>
      </c>
      <c r="I12" s="20">
        <f t="shared" si="0"/>
        <v>10440.544746</v>
      </c>
      <c r="K12" s="5">
        <f t="shared" si="1"/>
        <v>7321.525254</v>
      </c>
      <c r="M12" s="14">
        <v>0.3268</v>
      </c>
      <c r="O12" s="5">
        <f t="shared" si="4"/>
        <v>2392.6744530072</v>
      </c>
      <c r="Q12" s="16">
        <f t="shared" si="2"/>
        <v>4928.8508009928</v>
      </c>
      <c r="S12" s="16">
        <f t="shared" si="3"/>
        <v>17762.07</v>
      </c>
      <c r="V12" s="16">
        <f>NOV!O12-O12</f>
        <v>509.64778499279964</v>
      </c>
    </row>
    <row r="13" spans="1:22" ht="11.25">
      <c r="A13" s="4" t="s">
        <v>8</v>
      </c>
      <c r="C13" s="3" t="s">
        <v>138</v>
      </c>
      <c r="E13" s="6">
        <v>63267.01</v>
      </c>
      <c r="G13" s="19">
        <v>0.5878</v>
      </c>
      <c r="I13" s="20">
        <f t="shared" si="0"/>
        <v>37188.348478</v>
      </c>
      <c r="K13" s="5">
        <f t="shared" si="1"/>
        <v>26078.661522000002</v>
      </c>
      <c r="M13" s="14">
        <v>0.2722</v>
      </c>
      <c r="O13" s="5">
        <f t="shared" si="4"/>
        <v>7098.611666288401</v>
      </c>
      <c r="Q13" s="16">
        <f t="shared" si="2"/>
        <v>18980.0498557116</v>
      </c>
      <c r="S13" s="16">
        <f t="shared" si="3"/>
        <v>63267.01</v>
      </c>
      <c r="V13" s="16">
        <f>NOV!O13-O13</f>
        <v>1512.0283947115995</v>
      </c>
    </row>
    <row r="14" spans="1:22" ht="11.25">
      <c r="A14" s="4" t="s">
        <v>9</v>
      </c>
      <c r="C14" s="3" t="s">
        <v>139</v>
      </c>
      <c r="E14" s="6">
        <v>7303.1</v>
      </c>
      <c r="G14" s="19">
        <v>0.5878</v>
      </c>
      <c r="I14" s="20">
        <f t="shared" si="0"/>
        <v>4292.76218</v>
      </c>
      <c r="K14" s="5">
        <f t="shared" si="1"/>
        <v>3010.3378200000006</v>
      </c>
      <c r="M14" s="14">
        <v>0.2639</v>
      </c>
      <c r="O14" s="5">
        <f t="shared" si="4"/>
        <v>794.4281506980002</v>
      </c>
      <c r="Q14" s="16">
        <f t="shared" si="2"/>
        <v>2215.9096693020006</v>
      </c>
      <c r="S14" s="16">
        <f t="shared" si="3"/>
        <v>7303.1</v>
      </c>
      <c r="V14" s="16">
        <f>NOV!O14-O14</f>
        <v>169.21589430199992</v>
      </c>
    </row>
    <row r="15" spans="1:22" ht="11.25">
      <c r="A15" s="4" t="s">
        <v>10</v>
      </c>
      <c r="C15" s="3" t="s">
        <v>140</v>
      </c>
      <c r="E15" s="6">
        <v>180704.27</v>
      </c>
      <c r="G15" s="19">
        <v>0.5878</v>
      </c>
      <c r="I15" s="20">
        <f t="shared" si="0"/>
        <v>106217.969906</v>
      </c>
      <c r="K15" s="5">
        <f t="shared" si="1"/>
        <v>74486.30009399999</v>
      </c>
      <c r="M15" s="14">
        <v>0.4602</v>
      </c>
      <c r="O15" s="5">
        <f t="shared" si="4"/>
        <v>34278.59530325879</v>
      </c>
      <c r="Q15" s="16">
        <f t="shared" si="2"/>
        <v>40207.7047907412</v>
      </c>
      <c r="S15" s="16">
        <f t="shared" si="3"/>
        <v>180704.27</v>
      </c>
      <c r="V15" s="16">
        <f>NOV!O15-O15</f>
        <v>7301.457223741207</v>
      </c>
    </row>
    <row r="16" spans="1:22" ht="11.25">
      <c r="A16" s="4" t="s">
        <v>11</v>
      </c>
      <c r="C16" s="3" t="s">
        <v>141</v>
      </c>
      <c r="E16" s="6">
        <v>97610.7</v>
      </c>
      <c r="G16" s="19">
        <v>0.5878</v>
      </c>
      <c r="I16" s="20">
        <f t="shared" si="0"/>
        <v>57375.56946</v>
      </c>
      <c r="K16" s="5">
        <f t="shared" si="1"/>
        <v>40235.13054</v>
      </c>
      <c r="M16" s="14">
        <v>0.3302</v>
      </c>
      <c r="O16" s="5">
        <f t="shared" si="4"/>
        <v>13285.640104307999</v>
      </c>
      <c r="Q16" s="16">
        <f t="shared" si="2"/>
        <v>26949.490435692</v>
      </c>
      <c r="S16" s="16">
        <f t="shared" si="3"/>
        <v>97610.7</v>
      </c>
      <c r="V16" s="16">
        <f>NOV!O16-O16</f>
        <v>2829.8864656920014</v>
      </c>
    </row>
    <row r="17" spans="1:22" ht="11.25">
      <c r="A17" s="4" t="s">
        <v>12</v>
      </c>
      <c r="C17" s="3" t="s">
        <v>142</v>
      </c>
      <c r="E17" s="6"/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V17" s="16">
        <f>NOV!O17-O17</f>
        <v>0</v>
      </c>
    </row>
    <row r="18" spans="1:22" ht="11.25">
      <c r="A18" s="4" t="s">
        <v>13</v>
      </c>
      <c r="C18" s="3" t="s">
        <v>143</v>
      </c>
      <c r="E18" s="6">
        <v>36249.66</v>
      </c>
      <c r="G18" s="19">
        <v>0.5878</v>
      </c>
      <c r="I18" s="20">
        <f t="shared" si="0"/>
        <v>21307.550148000002</v>
      </c>
      <c r="K18" s="5">
        <f t="shared" si="1"/>
        <v>14942.109852000001</v>
      </c>
      <c r="M18" s="14">
        <v>0.336</v>
      </c>
      <c r="O18" s="5">
        <f t="shared" si="4"/>
        <v>5020.548910272001</v>
      </c>
      <c r="Q18" s="16">
        <f t="shared" si="2"/>
        <v>9921.560941728</v>
      </c>
      <c r="S18" s="16">
        <f t="shared" si="3"/>
        <v>36249.66</v>
      </c>
      <c r="V18" s="16">
        <f>NOV!O18-O18</f>
        <v>1069.3939697279993</v>
      </c>
    </row>
    <row r="19" spans="1:22" ht="11.25">
      <c r="A19" s="4" t="s">
        <v>14</v>
      </c>
      <c r="C19" s="3" t="s">
        <v>144</v>
      </c>
      <c r="E19" s="6"/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V19" s="16">
        <f>NOV!O19-O19</f>
        <v>0</v>
      </c>
    </row>
    <row r="20" spans="1:22" ht="11.25">
      <c r="A20" s="4" t="s">
        <v>15</v>
      </c>
      <c r="C20" s="3" t="s">
        <v>145</v>
      </c>
      <c r="E20" s="6">
        <v>4926.83</v>
      </c>
      <c r="G20" s="19">
        <v>0.5878</v>
      </c>
      <c r="I20" s="20">
        <f t="shared" si="0"/>
        <v>2895.990674</v>
      </c>
      <c r="K20" s="5">
        <f t="shared" si="1"/>
        <v>2030.8393259999998</v>
      </c>
      <c r="M20" s="14">
        <v>0.3602</v>
      </c>
      <c r="O20" s="5">
        <f t="shared" si="4"/>
        <v>731.5083252252</v>
      </c>
      <c r="Q20" s="16">
        <f t="shared" si="2"/>
        <v>1299.3310007747998</v>
      </c>
      <c r="S20" s="16">
        <f t="shared" si="3"/>
        <v>4926.83</v>
      </c>
      <c r="V20" s="16">
        <f>NOV!O20-O20</f>
        <v>155.81375777480002</v>
      </c>
    </row>
    <row r="21" spans="1:22" ht="11.25">
      <c r="A21" s="4" t="s">
        <v>16</v>
      </c>
      <c r="C21" s="3" t="s">
        <v>146</v>
      </c>
      <c r="E21" s="6">
        <v>30037.71</v>
      </c>
      <c r="G21" s="19">
        <v>0.5878</v>
      </c>
      <c r="I21" s="20">
        <f t="shared" si="0"/>
        <v>17656.165938</v>
      </c>
      <c r="K21" s="5">
        <f t="shared" si="1"/>
        <v>12381.544062</v>
      </c>
      <c r="M21" s="14">
        <v>0.2439</v>
      </c>
      <c r="O21" s="5">
        <f t="shared" si="4"/>
        <v>3019.8585967218005</v>
      </c>
      <c r="Q21" s="16">
        <f t="shared" si="2"/>
        <v>9361.6854652782</v>
      </c>
      <c r="S21" s="16">
        <f t="shared" si="3"/>
        <v>30037.71</v>
      </c>
      <c r="V21" s="16">
        <f>NOV!O21-O21</f>
        <v>643.2401377781994</v>
      </c>
    </row>
    <row r="22" spans="1:22" ht="11.25">
      <c r="A22" s="4" t="s">
        <v>17</v>
      </c>
      <c r="C22" s="3" t="s">
        <v>147</v>
      </c>
      <c r="E22" s="6">
        <v>19097.4</v>
      </c>
      <c r="G22" s="19">
        <v>0.5878</v>
      </c>
      <c r="I22" s="20">
        <f t="shared" si="0"/>
        <v>11225.451720000001</v>
      </c>
      <c r="K22" s="5">
        <f t="shared" si="1"/>
        <v>7871.9482800000005</v>
      </c>
      <c r="M22" s="14">
        <v>0.3156</v>
      </c>
      <c r="O22" s="5">
        <f t="shared" si="4"/>
        <v>2484.386877168</v>
      </c>
      <c r="Q22" s="16">
        <f t="shared" si="2"/>
        <v>5387.561402832001</v>
      </c>
      <c r="S22" s="16">
        <f t="shared" si="3"/>
        <v>19097.4</v>
      </c>
      <c r="V22" s="16">
        <f>NOV!O22-O22</f>
        <v>529.182842832</v>
      </c>
    </row>
    <row r="23" spans="1:22" ht="11.25">
      <c r="A23" s="4" t="s">
        <v>18</v>
      </c>
      <c r="C23" s="3" t="s">
        <v>148</v>
      </c>
      <c r="E23" s="6">
        <v>7668.43</v>
      </c>
      <c r="G23" s="19">
        <v>0.5878</v>
      </c>
      <c r="I23" s="20">
        <f t="shared" si="0"/>
        <v>4507.503154</v>
      </c>
      <c r="K23" s="5">
        <f t="shared" si="1"/>
        <v>3160.9268460000003</v>
      </c>
      <c r="M23" s="14">
        <v>0.2023</v>
      </c>
      <c r="O23" s="5">
        <f t="shared" si="4"/>
        <v>639.4555009458</v>
      </c>
      <c r="Q23" s="16">
        <f t="shared" si="2"/>
        <v>2521.4713450542004</v>
      </c>
      <c r="S23" s="16">
        <f t="shared" si="3"/>
        <v>7668.43</v>
      </c>
      <c r="V23" s="16">
        <f>NOV!O23-O23</f>
        <v>136.2061935542</v>
      </c>
    </row>
    <row r="24" spans="1:22" ht="11.25">
      <c r="A24" s="4" t="s">
        <v>19</v>
      </c>
      <c r="C24" s="3" t="s">
        <v>149</v>
      </c>
      <c r="E24" s="6">
        <v>93671.26</v>
      </c>
      <c r="G24" s="19">
        <v>0.5878</v>
      </c>
      <c r="I24" s="20">
        <f t="shared" si="0"/>
        <v>55059.966627999995</v>
      </c>
      <c r="K24" s="5">
        <f t="shared" si="1"/>
        <v>38611.293372</v>
      </c>
      <c r="M24" s="14">
        <v>0.3107</v>
      </c>
      <c r="O24" s="5">
        <f t="shared" si="4"/>
        <v>11996.528850680399</v>
      </c>
      <c r="Q24" s="16">
        <f t="shared" si="2"/>
        <v>26614.7645213196</v>
      </c>
      <c r="S24" s="16">
        <f t="shared" si="3"/>
        <v>93671.25999999998</v>
      </c>
      <c r="V24" s="16">
        <f>NOV!O24-O24</f>
        <v>2555.301390319599</v>
      </c>
    </row>
    <row r="25" spans="1:22" ht="11.25">
      <c r="A25" s="4" t="s">
        <v>20</v>
      </c>
      <c r="C25" s="3" t="s">
        <v>150</v>
      </c>
      <c r="E25" s="6">
        <v>15136.75</v>
      </c>
      <c r="G25" s="19">
        <v>0.5878</v>
      </c>
      <c r="I25" s="20">
        <f t="shared" si="0"/>
        <v>8897.38165</v>
      </c>
      <c r="K25" s="5">
        <f t="shared" si="1"/>
        <v>6239.368350000001</v>
      </c>
      <c r="M25" s="14">
        <v>0.3308</v>
      </c>
      <c r="O25" s="5">
        <f t="shared" si="4"/>
        <v>2063.98305018</v>
      </c>
      <c r="Q25" s="16">
        <f t="shared" si="2"/>
        <v>4175.38529982</v>
      </c>
      <c r="S25" s="16">
        <f t="shared" si="3"/>
        <v>15136.75</v>
      </c>
      <c r="V25" s="16">
        <f>NOV!O25-O25</f>
        <v>439.63539981999975</v>
      </c>
    </row>
    <row r="26" spans="1:22" ht="11.25">
      <c r="A26" s="4" t="s">
        <v>21</v>
      </c>
      <c r="C26" s="3" t="s">
        <v>151</v>
      </c>
      <c r="E26" s="6"/>
      <c r="G26" s="19">
        <v>0.5878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  <c r="V26" s="16">
        <f>NOV!O26-O26</f>
        <v>0</v>
      </c>
    </row>
    <row r="27" spans="1:22" ht="11.25">
      <c r="A27" s="4" t="s">
        <v>22</v>
      </c>
      <c r="C27" s="3" t="s">
        <v>152</v>
      </c>
      <c r="E27" s="6">
        <v>31390.87</v>
      </c>
      <c r="G27" s="19">
        <v>0.5878</v>
      </c>
      <c r="I27" s="20">
        <f t="shared" si="0"/>
        <v>18451.553386</v>
      </c>
      <c r="K27" s="5">
        <f t="shared" si="1"/>
        <v>12939.316614</v>
      </c>
      <c r="M27" s="14">
        <v>0.3131</v>
      </c>
      <c r="O27" s="5">
        <f t="shared" si="4"/>
        <v>4051.3000318433997</v>
      </c>
      <c r="Q27" s="16">
        <f t="shared" si="2"/>
        <v>8888.0165821566</v>
      </c>
      <c r="S27" s="16">
        <f t="shared" si="3"/>
        <v>31390.87</v>
      </c>
      <c r="V27" s="16">
        <f>NOV!O27-O27</f>
        <v>862.9406666566001</v>
      </c>
    </row>
    <row r="28" spans="1:22" ht="11.25">
      <c r="A28" s="4" t="s">
        <v>23</v>
      </c>
      <c r="C28" s="3" t="s">
        <v>153</v>
      </c>
      <c r="E28" s="6">
        <v>39944.1</v>
      </c>
      <c r="G28" s="19">
        <v>0.5878</v>
      </c>
      <c r="I28" s="20">
        <f t="shared" si="0"/>
        <v>23479.14198</v>
      </c>
      <c r="K28" s="5">
        <f t="shared" si="1"/>
        <v>16464.95802</v>
      </c>
      <c r="M28" s="14">
        <v>0.2204</v>
      </c>
      <c r="O28" s="5">
        <f t="shared" si="4"/>
        <v>3628.8767476079997</v>
      </c>
      <c r="Q28" s="16">
        <f t="shared" si="2"/>
        <v>12836.081272391999</v>
      </c>
      <c r="S28" s="16">
        <f t="shared" si="3"/>
        <v>39944.1</v>
      </c>
      <c r="V28" s="16">
        <f>NOV!O28-O28</f>
        <v>772.9630723920004</v>
      </c>
    </row>
    <row r="29" spans="1:22" ht="11.25">
      <c r="A29" s="4" t="s">
        <v>24</v>
      </c>
      <c r="C29" s="3" t="s">
        <v>154</v>
      </c>
      <c r="E29" s="6">
        <v>248240.53</v>
      </c>
      <c r="G29" s="19">
        <v>0.5878</v>
      </c>
      <c r="I29" s="20">
        <f t="shared" si="0"/>
        <v>145915.783534</v>
      </c>
      <c r="K29" s="5">
        <f t="shared" si="1"/>
        <v>102324.74646600001</v>
      </c>
      <c r="M29" s="14">
        <v>0.3853</v>
      </c>
      <c r="O29" s="5">
        <f t="shared" si="4"/>
        <v>39425.7248133498</v>
      </c>
      <c r="Q29" s="16">
        <f t="shared" si="2"/>
        <v>62899.02165265021</v>
      </c>
      <c r="S29" s="16">
        <f t="shared" si="3"/>
        <v>248240.53</v>
      </c>
      <c r="V29" s="16">
        <f>NOV!O29-O29</f>
        <v>8397.813291150196</v>
      </c>
    </row>
    <row r="30" spans="1:22" ht="11.25">
      <c r="A30" s="4" t="s">
        <v>25</v>
      </c>
      <c r="C30" s="3" t="s">
        <v>155</v>
      </c>
      <c r="E30" s="6">
        <v>4926.83</v>
      </c>
      <c r="G30" s="19">
        <v>0.5878</v>
      </c>
      <c r="I30" s="20">
        <f t="shared" si="0"/>
        <v>2895.990674</v>
      </c>
      <c r="K30" s="5">
        <f t="shared" si="1"/>
        <v>2030.8393259999998</v>
      </c>
      <c r="M30" s="14">
        <v>0.4797</v>
      </c>
      <c r="O30" s="5">
        <f t="shared" si="4"/>
        <v>974.1936246821999</v>
      </c>
      <c r="Q30" s="16">
        <f t="shared" si="2"/>
        <v>1056.6457013177999</v>
      </c>
      <c r="S30" s="16">
        <f t="shared" si="3"/>
        <v>4926.83</v>
      </c>
      <c r="V30" s="16">
        <f>NOV!O30-O30</f>
        <v>207.5065508178002</v>
      </c>
    </row>
    <row r="31" spans="1:22" ht="11.25">
      <c r="A31" s="4" t="s">
        <v>26</v>
      </c>
      <c r="C31" s="3" t="s">
        <v>156</v>
      </c>
      <c r="E31" s="6">
        <v>3193</v>
      </c>
      <c r="G31" s="19">
        <v>0.5878</v>
      </c>
      <c r="I31" s="20">
        <f t="shared" si="0"/>
        <v>1876.8454</v>
      </c>
      <c r="K31" s="5">
        <f t="shared" si="1"/>
        <v>1316.1546</v>
      </c>
      <c r="M31" s="14">
        <v>0.2901</v>
      </c>
      <c r="O31" s="5">
        <f t="shared" si="4"/>
        <v>381.81644946000006</v>
      </c>
      <c r="Q31" s="16">
        <f t="shared" si="2"/>
        <v>934.33815054</v>
      </c>
      <c r="S31" s="16">
        <f t="shared" si="3"/>
        <v>3193</v>
      </c>
      <c r="V31" s="16">
        <f>NOV!O31-O31</f>
        <v>81.32820053999995</v>
      </c>
    </row>
    <row r="32" spans="1:22" ht="11.25">
      <c r="A32" s="4" t="s">
        <v>27</v>
      </c>
      <c r="C32" s="3" t="s">
        <v>157</v>
      </c>
      <c r="E32" s="6">
        <v>184530.28</v>
      </c>
      <c r="G32" s="19">
        <v>0.5878</v>
      </c>
      <c r="I32" s="20">
        <f t="shared" si="0"/>
        <v>108466.898584</v>
      </c>
      <c r="K32" s="5">
        <f t="shared" si="1"/>
        <v>76063.381416</v>
      </c>
      <c r="M32" s="14">
        <v>0.3767</v>
      </c>
      <c r="O32" s="5">
        <f t="shared" si="4"/>
        <v>28653.0757794072</v>
      </c>
      <c r="Q32" s="16">
        <f t="shared" si="2"/>
        <v>47410.305636592806</v>
      </c>
      <c r="S32" s="16">
        <f t="shared" si="3"/>
        <v>184530.28000000003</v>
      </c>
      <c r="V32" s="16">
        <f>NOV!O32-O32</f>
        <v>6103.2024585927975</v>
      </c>
    </row>
    <row r="33" spans="1:22" ht="11.25">
      <c r="A33" s="4" t="s">
        <v>28</v>
      </c>
      <c r="C33" s="3" t="s">
        <v>158</v>
      </c>
      <c r="E33" s="6">
        <v>24868.34</v>
      </c>
      <c r="G33" s="19">
        <v>0.5878</v>
      </c>
      <c r="I33" s="20">
        <f t="shared" si="0"/>
        <v>14617.610252</v>
      </c>
      <c r="K33" s="5">
        <f t="shared" si="1"/>
        <v>10250.729748</v>
      </c>
      <c r="M33" s="14">
        <v>0.304</v>
      </c>
      <c r="O33" s="5">
        <f t="shared" si="4"/>
        <v>3116.2218433919998</v>
      </c>
      <c r="Q33" s="16">
        <f t="shared" si="2"/>
        <v>7134.507904608</v>
      </c>
      <c r="S33" s="16">
        <f t="shared" si="3"/>
        <v>24868.34</v>
      </c>
      <c r="V33" s="16">
        <f>NOV!O33-O33</f>
        <v>663.765836608</v>
      </c>
    </row>
    <row r="34" spans="1:22" ht="11.25">
      <c r="A34" s="4" t="s">
        <v>29</v>
      </c>
      <c r="C34" s="3" t="s">
        <v>159</v>
      </c>
      <c r="E34" s="6">
        <v>73927.36</v>
      </c>
      <c r="G34" s="19">
        <v>0.5878</v>
      </c>
      <c r="I34" s="20">
        <f t="shared" si="0"/>
        <v>43454.502208</v>
      </c>
      <c r="K34" s="5">
        <f t="shared" si="1"/>
        <v>30472.857792000003</v>
      </c>
      <c r="M34" s="14">
        <v>0.3042</v>
      </c>
      <c r="O34" s="5">
        <f t="shared" si="4"/>
        <v>9269.8433403264</v>
      </c>
      <c r="Q34" s="16">
        <f t="shared" si="2"/>
        <v>21203.014451673604</v>
      </c>
      <c r="S34" s="16">
        <f t="shared" si="3"/>
        <v>73927.36</v>
      </c>
      <c r="V34" s="16">
        <f>NOV!O34-O34</f>
        <v>1974.5081156735996</v>
      </c>
    </row>
    <row r="35" spans="1:22" ht="11.25">
      <c r="A35" s="4" t="s">
        <v>30</v>
      </c>
      <c r="C35" s="3" t="s">
        <v>160</v>
      </c>
      <c r="E35" s="6">
        <v>94175.49</v>
      </c>
      <c r="G35" s="19">
        <v>0.5878</v>
      </c>
      <c r="I35" s="20">
        <f t="shared" si="0"/>
        <v>55356.353022</v>
      </c>
      <c r="K35" s="5">
        <f t="shared" si="1"/>
        <v>38819.136978</v>
      </c>
      <c r="M35" s="14">
        <v>0.3358</v>
      </c>
      <c r="O35" s="5">
        <f t="shared" si="4"/>
        <v>13035.4661972124</v>
      </c>
      <c r="Q35" s="16">
        <f t="shared" si="2"/>
        <v>25783.6707807876</v>
      </c>
      <c r="S35" s="16">
        <f t="shared" si="3"/>
        <v>94175.48999999999</v>
      </c>
      <c r="V35" s="16">
        <f>NOV!O35-O35</f>
        <v>2776.5985737876</v>
      </c>
    </row>
    <row r="36" spans="1:22" ht="11.25">
      <c r="A36" s="4" t="s">
        <v>31</v>
      </c>
      <c r="C36" s="3" t="s">
        <v>161</v>
      </c>
      <c r="E36" s="6">
        <v>36554</v>
      </c>
      <c r="G36" s="19">
        <v>0.5878</v>
      </c>
      <c r="I36" s="20">
        <f t="shared" si="0"/>
        <v>21486.4412</v>
      </c>
      <c r="K36" s="5">
        <f t="shared" si="1"/>
        <v>15067.558799999999</v>
      </c>
      <c r="M36" s="14">
        <v>0.3853</v>
      </c>
      <c r="O36" s="5">
        <f t="shared" si="4"/>
        <v>5805.530405639999</v>
      </c>
      <c r="Q36" s="16">
        <f t="shared" si="2"/>
        <v>9262.02839436</v>
      </c>
      <c r="S36" s="16">
        <f t="shared" si="3"/>
        <v>36554</v>
      </c>
      <c r="V36" s="16">
        <f>NOV!O36-O36</f>
        <v>1236.5976943600008</v>
      </c>
    </row>
    <row r="37" spans="1:22" ht="11.25">
      <c r="A37" s="4" t="s">
        <v>32</v>
      </c>
      <c r="C37" s="3" t="s">
        <v>162</v>
      </c>
      <c r="E37" s="6">
        <v>343802.98</v>
      </c>
      <c r="G37" s="19">
        <v>0.5878</v>
      </c>
      <c r="I37" s="20">
        <f t="shared" si="0"/>
        <v>202087.391644</v>
      </c>
      <c r="K37" s="5">
        <f t="shared" si="1"/>
        <v>141715.588356</v>
      </c>
      <c r="M37" s="14">
        <v>0.4611</v>
      </c>
      <c r="O37" s="5">
        <f t="shared" si="4"/>
        <v>65345.0577909516</v>
      </c>
      <c r="Q37" s="16">
        <f t="shared" si="2"/>
        <v>76370.5305650484</v>
      </c>
      <c r="S37" s="16">
        <f t="shared" si="3"/>
        <v>343802.98</v>
      </c>
      <c r="V37" s="16">
        <f>NOV!O37-O37</f>
        <v>13918.719248048394</v>
      </c>
    </row>
    <row r="38" spans="1:22" ht="11.25">
      <c r="A38" s="4" t="s">
        <v>33</v>
      </c>
      <c r="C38" s="3" t="s">
        <v>163</v>
      </c>
      <c r="E38" s="6">
        <v>-1422.2</v>
      </c>
      <c r="G38" s="19">
        <v>0.5878</v>
      </c>
      <c r="I38" s="20">
        <f t="shared" si="0"/>
        <v>-835.96916</v>
      </c>
      <c r="K38" s="5">
        <f t="shared" si="1"/>
        <v>-586.2308400000001</v>
      </c>
      <c r="M38" s="14">
        <v>0.4584</v>
      </c>
      <c r="O38" s="5">
        <f t="shared" si="4"/>
        <v>-268.728217056</v>
      </c>
      <c r="Q38" s="16">
        <f t="shared" si="2"/>
        <v>-317.50262294400005</v>
      </c>
      <c r="S38" s="16">
        <f t="shared" si="3"/>
        <v>-1422.2</v>
      </c>
      <c r="V38" s="16">
        <f>NOV!O38-O38</f>
        <v>-57.240022943999975</v>
      </c>
    </row>
    <row r="39" spans="1:22" ht="11.25">
      <c r="A39" s="4" t="s">
        <v>34</v>
      </c>
      <c r="C39" s="3" t="s">
        <v>164</v>
      </c>
      <c r="E39" s="6">
        <v>20571</v>
      </c>
      <c r="G39" s="19">
        <v>0.5878</v>
      </c>
      <c r="I39" s="20">
        <f t="shared" si="0"/>
        <v>12091.6338</v>
      </c>
      <c r="K39" s="5">
        <f t="shared" si="1"/>
        <v>8479.3662</v>
      </c>
      <c r="M39" s="14">
        <v>0.2324</v>
      </c>
      <c r="O39" s="5">
        <f t="shared" si="4"/>
        <v>1970.60470488</v>
      </c>
      <c r="Q39" s="16">
        <f t="shared" si="2"/>
        <v>6508.76149512</v>
      </c>
      <c r="S39" s="16">
        <f t="shared" si="3"/>
        <v>20571</v>
      </c>
      <c r="V39" s="16">
        <f>NOV!O39-O39</f>
        <v>419.74549511999976</v>
      </c>
    </row>
    <row r="40" spans="1:22" ht="11.25">
      <c r="A40" s="4" t="s">
        <v>35</v>
      </c>
      <c r="C40" s="3" t="s">
        <v>165</v>
      </c>
      <c r="E40" s="6">
        <v>46728.43</v>
      </c>
      <c r="G40" s="19">
        <v>0.5878</v>
      </c>
      <c r="I40" s="20">
        <f t="shared" si="0"/>
        <v>27466.971154</v>
      </c>
      <c r="K40" s="5">
        <f t="shared" si="1"/>
        <v>19261.458846</v>
      </c>
      <c r="M40" s="14">
        <v>0.3811</v>
      </c>
      <c r="O40" s="5">
        <f t="shared" si="4"/>
        <v>7340.541966210601</v>
      </c>
      <c r="Q40" s="16">
        <f t="shared" si="2"/>
        <v>11920.916879789402</v>
      </c>
      <c r="S40" s="16">
        <f t="shared" si="3"/>
        <v>46728.43</v>
      </c>
      <c r="V40" s="16">
        <f>NOV!O40-O40</f>
        <v>1563.5603702893995</v>
      </c>
    </row>
    <row r="41" spans="1:22" ht="11.25">
      <c r="A41" s="4" t="s">
        <v>36</v>
      </c>
      <c r="C41" s="3" t="s">
        <v>166</v>
      </c>
      <c r="E41" s="6">
        <v>175954.04</v>
      </c>
      <c r="G41" s="19">
        <v>0.5878</v>
      </c>
      <c r="I41" s="20">
        <f t="shared" si="0"/>
        <v>103425.78471200001</v>
      </c>
      <c r="K41" s="5">
        <f t="shared" si="1"/>
        <v>72528.255288</v>
      </c>
      <c r="M41" s="14">
        <v>0.283</v>
      </c>
      <c r="O41" s="5">
        <f t="shared" si="4"/>
        <v>20525.496246503997</v>
      </c>
      <c r="Q41" s="16">
        <f t="shared" si="2"/>
        <v>52002.759041496</v>
      </c>
      <c r="S41" s="16">
        <f t="shared" si="3"/>
        <v>175954.04</v>
      </c>
      <c r="V41" s="16">
        <f>NOV!O41-O41</f>
        <v>4372.000413496</v>
      </c>
    </row>
    <row r="42" spans="1:22" ht="11.25">
      <c r="A42" s="4" t="s">
        <v>37</v>
      </c>
      <c r="C42" s="3" t="s">
        <v>167</v>
      </c>
      <c r="E42" s="6">
        <v>20254.34</v>
      </c>
      <c r="G42" s="19">
        <v>0.5878</v>
      </c>
      <c r="I42" s="20">
        <f t="shared" si="0"/>
        <v>11905.501052</v>
      </c>
      <c r="K42" s="5">
        <f t="shared" si="1"/>
        <v>8348.838948</v>
      </c>
      <c r="M42" s="14">
        <v>0.4348</v>
      </c>
      <c r="O42" s="5">
        <f t="shared" si="4"/>
        <v>3630.0751745904004</v>
      </c>
      <c r="Q42" s="16">
        <f t="shared" si="2"/>
        <v>4718.763773409601</v>
      </c>
      <c r="S42" s="16">
        <f t="shared" si="3"/>
        <v>20254.34</v>
      </c>
      <c r="V42" s="16">
        <f>NOV!O42-O42</f>
        <v>773.2183414096003</v>
      </c>
    </row>
    <row r="43" spans="1:22" ht="11.25">
      <c r="A43" s="4" t="s">
        <v>38</v>
      </c>
      <c r="C43" s="3" t="s">
        <v>168</v>
      </c>
      <c r="E43" s="6">
        <v>5223.3</v>
      </c>
      <c r="G43" s="19">
        <v>0.5878</v>
      </c>
      <c r="I43" s="20">
        <f t="shared" si="0"/>
        <v>3070.25574</v>
      </c>
      <c r="K43" s="5">
        <f t="shared" si="1"/>
        <v>2153.04426</v>
      </c>
      <c r="M43" s="14">
        <v>0.2898</v>
      </c>
      <c r="O43" s="5">
        <f t="shared" si="4"/>
        <v>623.952226548</v>
      </c>
      <c r="Q43" s="16">
        <f t="shared" si="2"/>
        <v>1529.0920334520001</v>
      </c>
      <c r="S43" s="16">
        <f t="shared" si="3"/>
        <v>5223.3</v>
      </c>
      <c r="V43" s="16">
        <f>NOV!O43-O43</f>
        <v>132.90394345200002</v>
      </c>
    </row>
    <row r="44" spans="1:22" ht="11.25">
      <c r="A44" s="4" t="s">
        <v>39</v>
      </c>
      <c r="C44" s="3" t="s">
        <v>169</v>
      </c>
      <c r="E44" s="6">
        <v>27955.98</v>
      </c>
      <c r="G44" s="19">
        <v>0.5878</v>
      </c>
      <c r="I44" s="20">
        <f t="shared" si="0"/>
        <v>16432.525043999998</v>
      </c>
      <c r="K44" s="5">
        <f t="shared" si="1"/>
        <v>11523.454956000001</v>
      </c>
      <c r="M44" s="14">
        <v>0.3687</v>
      </c>
      <c r="O44" s="5">
        <f t="shared" si="4"/>
        <v>4248.697842277201</v>
      </c>
      <c r="Q44" s="16">
        <f t="shared" si="2"/>
        <v>7274.757113722801</v>
      </c>
      <c r="S44" s="16">
        <f t="shared" si="3"/>
        <v>27955.98</v>
      </c>
      <c r="V44" s="16">
        <f>NOV!O44-O44</f>
        <v>904.9870707227992</v>
      </c>
    </row>
    <row r="45" spans="1:22" ht="11.25">
      <c r="A45" s="4" t="s">
        <v>40</v>
      </c>
      <c r="C45" s="3" t="s">
        <v>170</v>
      </c>
      <c r="E45" s="6">
        <v>4926.83</v>
      </c>
      <c r="G45" s="19">
        <v>0.5878</v>
      </c>
      <c r="I45" s="20">
        <f t="shared" si="0"/>
        <v>2895.990674</v>
      </c>
      <c r="K45" s="5">
        <f t="shared" si="1"/>
        <v>2030.8393259999998</v>
      </c>
      <c r="M45" s="14">
        <v>0.4871</v>
      </c>
      <c r="O45" s="5">
        <f t="shared" si="4"/>
        <v>989.2218356945998</v>
      </c>
      <c r="Q45" s="16">
        <f t="shared" si="2"/>
        <v>1041.6174903054</v>
      </c>
      <c r="S45" s="16">
        <f t="shared" si="3"/>
        <v>4926.83</v>
      </c>
      <c r="V45" s="16">
        <f>NOV!O45-O45</f>
        <v>210.70761080540024</v>
      </c>
    </row>
    <row r="46" spans="1:22" ht="11.25">
      <c r="A46" s="4" t="s">
        <v>41</v>
      </c>
      <c r="C46" s="3" t="s">
        <v>171</v>
      </c>
      <c r="E46" s="6">
        <v>10876.2</v>
      </c>
      <c r="G46" s="19">
        <v>0.5878</v>
      </c>
      <c r="I46" s="20">
        <f t="shared" si="0"/>
        <v>6393.030360000001</v>
      </c>
      <c r="K46" s="5">
        <f t="shared" si="1"/>
        <v>4483.16964</v>
      </c>
      <c r="M46" s="14">
        <v>0.2109</v>
      </c>
      <c r="O46" s="5">
        <f t="shared" si="4"/>
        <v>945.500477076</v>
      </c>
      <c r="Q46" s="16">
        <f t="shared" si="2"/>
        <v>3537.669162924</v>
      </c>
      <c r="S46" s="16">
        <f t="shared" si="3"/>
        <v>10876.2</v>
      </c>
      <c r="V46" s="16">
        <f>NOV!O46-O46</f>
        <v>201.39481292400012</v>
      </c>
    </row>
    <row r="47" spans="1:22" ht="11.25">
      <c r="A47" s="4" t="s">
        <v>42</v>
      </c>
      <c r="C47" s="3" t="s">
        <v>172</v>
      </c>
      <c r="E47" s="6">
        <v>86348.24</v>
      </c>
      <c r="G47" s="19">
        <v>0.5878</v>
      </c>
      <c r="I47" s="20">
        <f t="shared" si="0"/>
        <v>50755.495472</v>
      </c>
      <c r="K47" s="5">
        <f t="shared" si="1"/>
        <v>35592.744528</v>
      </c>
      <c r="M47" s="14">
        <v>0.3471</v>
      </c>
      <c r="O47" s="5">
        <f t="shared" si="4"/>
        <v>12354.241625668801</v>
      </c>
      <c r="Q47" s="16">
        <f t="shared" si="2"/>
        <v>23238.5029023312</v>
      </c>
      <c r="S47" s="16">
        <f t="shared" si="3"/>
        <v>86348.24</v>
      </c>
      <c r="V47" s="16">
        <f>NOV!O47-O47</f>
        <v>2631.495426331201</v>
      </c>
    </row>
    <row r="48" spans="1:22" ht="11.25">
      <c r="A48" s="4" t="s">
        <v>43</v>
      </c>
      <c r="C48" s="3" t="s">
        <v>173</v>
      </c>
      <c r="E48" s="6">
        <v>67999.58</v>
      </c>
      <c r="G48" s="19">
        <v>0.5878</v>
      </c>
      <c r="I48" s="20">
        <f t="shared" si="0"/>
        <v>39970.153124</v>
      </c>
      <c r="K48" s="5">
        <f t="shared" si="1"/>
        <v>28029.426876000005</v>
      </c>
      <c r="M48" s="14">
        <v>0.2266</v>
      </c>
      <c r="O48" s="5">
        <f t="shared" si="4"/>
        <v>6351.468130101601</v>
      </c>
      <c r="Q48" s="16">
        <f t="shared" si="2"/>
        <v>21677.958745898402</v>
      </c>
      <c r="S48" s="16">
        <f t="shared" si="3"/>
        <v>67999.58</v>
      </c>
      <c r="V48" s="16">
        <f>NOV!O48-O48</f>
        <v>1352.8842838983992</v>
      </c>
    </row>
    <row r="49" spans="1:22" ht="11.25">
      <c r="A49" s="4" t="s">
        <v>44</v>
      </c>
      <c r="C49" s="3" t="s">
        <v>174</v>
      </c>
      <c r="E49" s="6">
        <v>77520.7</v>
      </c>
      <c r="G49" s="19">
        <v>0.5878</v>
      </c>
      <c r="I49" s="20">
        <f t="shared" si="0"/>
        <v>45566.66746</v>
      </c>
      <c r="K49" s="5">
        <f t="shared" si="1"/>
        <v>31954.03254</v>
      </c>
      <c r="M49" s="14">
        <v>0.2335</v>
      </c>
      <c r="O49" s="5">
        <f t="shared" si="4"/>
        <v>7461.26659809</v>
      </c>
      <c r="Q49" s="16">
        <f t="shared" si="2"/>
        <v>24492.765941910002</v>
      </c>
      <c r="S49" s="16">
        <f t="shared" si="3"/>
        <v>77520.7</v>
      </c>
      <c r="V49" s="16">
        <f>NOV!O49-O49</f>
        <v>1589.2751269100008</v>
      </c>
    </row>
    <row r="50" spans="1:22" ht="11.25">
      <c r="A50" s="4" t="s">
        <v>45</v>
      </c>
      <c r="C50" s="3" t="s">
        <v>175</v>
      </c>
      <c r="E50" s="6">
        <v>100080.4</v>
      </c>
      <c r="G50" s="19">
        <v>0.5878</v>
      </c>
      <c r="I50" s="20">
        <f t="shared" si="0"/>
        <v>58827.259119999995</v>
      </c>
      <c r="K50" s="5">
        <f t="shared" si="1"/>
        <v>41253.14088</v>
      </c>
      <c r="M50" s="14">
        <v>0.4444</v>
      </c>
      <c r="O50" s="5">
        <f t="shared" si="4"/>
        <v>18332.895807072</v>
      </c>
      <c r="Q50" s="16">
        <f t="shared" si="2"/>
        <v>22920.245072928</v>
      </c>
      <c r="S50" s="16">
        <f t="shared" si="3"/>
        <v>100080.4</v>
      </c>
      <c r="V50" s="16">
        <f>NOV!O50-O50</f>
        <v>3904.969072928001</v>
      </c>
    </row>
    <row r="51" spans="1:22" ht="11.25">
      <c r="A51" s="4" t="s">
        <v>46</v>
      </c>
      <c r="C51" s="3" t="s">
        <v>176</v>
      </c>
      <c r="E51" s="6">
        <v>116234.91</v>
      </c>
      <c r="G51" s="19">
        <v>0.5878</v>
      </c>
      <c r="I51" s="20">
        <f t="shared" si="0"/>
        <v>68322.880098</v>
      </c>
      <c r="K51" s="5">
        <f t="shared" si="1"/>
        <v>47912.02990200001</v>
      </c>
      <c r="M51" s="14">
        <v>0.3755</v>
      </c>
      <c r="O51" s="5">
        <f t="shared" si="4"/>
        <v>17990.967228201003</v>
      </c>
      <c r="Q51" s="16">
        <f t="shared" si="2"/>
        <v>29921.062673799006</v>
      </c>
      <c r="S51" s="16">
        <f t="shared" si="3"/>
        <v>116234.91</v>
      </c>
      <c r="V51" s="16">
        <f>NOV!O51-O51</f>
        <v>3832.137124298999</v>
      </c>
    </row>
    <row r="52" spans="1:22" ht="11.25">
      <c r="A52" s="4" t="s">
        <v>47</v>
      </c>
      <c r="C52" s="3" t="s">
        <v>177</v>
      </c>
      <c r="E52" s="6">
        <v>20309.03</v>
      </c>
      <c r="G52" s="19">
        <v>0.5878</v>
      </c>
      <c r="I52" s="20">
        <f t="shared" si="0"/>
        <v>11937.647834</v>
      </c>
      <c r="K52" s="5">
        <f t="shared" si="1"/>
        <v>8371.382166</v>
      </c>
      <c r="M52" s="14">
        <v>0.2786</v>
      </c>
      <c r="O52" s="5">
        <f t="shared" si="4"/>
        <v>2332.2670714476</v>
      </c>
      <c r="Q52" s="16">
        <f t="shared" si="2"/>
        <v>6039.1150945524</v>
      </c>
      <c r="S52" s="16">
        <f t="shared" si="3"/>
        <v>20309.03</v>
      </c>
      <c r="V52" s="16">
        <f>NOV!O52-O52</f>
        <v>496.78080755240035</v>
      </c>
    </row>
    <row r="53" spans="1:22" ht="11.25">
      <c r="A53" s="4" t="s">
        <v>48</v>
      </c>
      <c r="C53" s="3" t="s">
        <v>178</v>
      </c>
      <c r="E53" s="6"/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V53" s="16">
        <f>NOV!O53-O53</f>
        <v>0</v>
      </c>
    </row>
    <row r="54" spans="1:22" ht="11.25">
      <c r="A54" s="4" t="s">
        <v>49</v>
      </c>
      <c r="C54" s="3" t="s">
        <v>179</v>
      </c>
      <c r="E54" s="6">
        <v>14141.24</v>
      </c>
      <c r="G54" s="19">
        <v>0.5878</v>
      </c>
      <c r="I54" s="20">
        <f t="shared" si="0"/>
        <v>8312.220872</v>
      </c>
      <c r="K54" s="5">
        <f t="shared" si="1"/>
        <v>5829.019128</v>
      </c>
      <c r="M54" s="14">
        <v>0.3613</v>
      </c>
      <c r="O54" s="5">
        <f t="shared" si="4"/>
        <v>2106.0246109464</v>
      </c>
      <c r="Q54" s="16">
        <f t="shared" si="2"/>
        <v>3722.9945170536</v>
      </c>
      <c r="S54" s="16">
        <f t="shared" si="3"/>
        <v>14141.24</v>
      </c>
      <c r="V54" s="16">
        <f>NOV!O54-O54</f>
        <v>448.5903950535999</v>
      </c>
    </row>
    <row r="55" spans="1:22" ht="11.25">
      <c r="A55" s="4" t="s">
        <v>50</v>
      </c>
      <c r="C55" s="3" t="s">
        <v>180</v>
      </c>
      <c r="E55" s="6">
        <v>28861.01</v>
      </c>
      <c r="G55" s="19">
        <v>0.5878</v>
      </c>
      <c r="I55" s="20">
        <f t="shared" si="0"/>
        <v>16964.501678</v>
      </c>
      <c r="K55" s="5">
        <f t="shared" si="1"/>
        <v>11896.508321999998</v>
      </c>
      <c r="M55" s="14">
        <v>0.4483</v>
      </c>
      <c r="O55" s="5">
        <f t="shared" si="4"/>
        <v>5333.2046807525985</v>
      </c>
      <c r="Q55" s="16">
        <f t="shared" si="2"/>
        <v>6563.303641247399</v>
      </c>
      <c r="S55" s="16">
        <f t="shared" si="3"/>
        <v>28861.01</v>
      </c>
      <c r="V55" s="16">
        <f>NOV!O55-O55</f>
        <v>1135.990710747401</v>
      </c>
    </row>
    <row r="56" spans="1:22" ht="11.25">
      <c r="A56" s="4" t="s">
        <v>51</v>
      </c>
      <c r="C56" s="3" t="s">
        <v>181</v>
      </c>
      <c r="E56" s="6">
        <v>23977.62</v>
      </c>
      <c r="G56" s="19">
        <v>0.5878</v>
      </c>
      <c r="I56" s="20">
        <f t="shared" si="0"/>
        <v>14094.045036</v>
      </c>
      <c r="K56" s="5">
        <f t="shared" si="1"/>
        <v>9883.574964</v>
      </c>
      <c r="M56" s="14">
        <v>0.3144</v>
      </c>
      <c r="O56" s="5">
        <f t="shared" si="4"/>
        <v>3107.3959686816</v>
      </c>
      <c r="Q56" s="16">
        <f t="shared" si="2"/>
        <v>6776.1789953184</v>
      </c>
      <c r="S56" s="16">
        <f t="shared" si="3"/>
        <v>23977.620000000003</v>
      </c>
      <c r="V56" s="16">
        <f>NOV!O56-O56</f>
        <v>661.8858953183999</v>
      </c>
    </row>
    <row r="57" spans="1:22" ht="11.25">
      <c r="A57" s="4" t="s">
        <v>52</v>
      </c>
      <c r="C57" s="3" t="s">
        <v>182</v>
      </c>
      <c r="E57" s="6">
        <v>68740.6</v>
      </c>
      <c r="G57" s="19">
        <v>0.5878</v>
      </c>
      <c r="I57" s="20">
        <f t="shared" si="0"/>
        <v>40405.72468</v>
      </c>
      <c r="K57" s="5">
        <f t="shared" si="1"/>
        <v>28334.875320000006</v>
      </c>
      <c r="M57" s="14">
        <v>0.3627</v>
      </c>
      <c r="O57" s="5">
        <f t="shared" si="4"/>
        <v>10277.059278564004</v>
      </c>
      <c r="Q57" s="16">
        <f t="shared" si="2"/>
        <v>18057.816041436003</v>
      </c>
      <c r="S57" s="16">
        <f t="shared" si="3"/>
        <v>68740.6</v>
      </c>
      <c r="V57" s="16">
        <f>NOV!O57-O57</f>
        <v>2189.0485314359976</v>
      </c>
    </row>
    <row r="58" spans="1:22" ht="11.25">
      <c r="A58" s="4" t="s">
        <v>53</v>
      </c>
      <c r="C58" s="3" t="s">
        <v>183</v>
      </c>
      <c r="E58" s="6">
        <v>326.5</v>
      </c>
      <c r="G58" s="19">
        <v>0.5878</v>
      </c>
      <c r="I58" s="20">
        <f t="shared" si="0"/>
        <v>191.9167</v>
      </c>
      <c r="K58" s="5">
        <f t="shared" si="1"/>
        <v>134.5833</v>
      </c>
      <c r="M58" s="14">
        <v>0.3853</v>
      </c>
      <c r="O58" s="5">
        <f t="shared" si="4"/>
        <v>51.85494549</v>
      </c>
      <c r="Q58" s="16">
        <f t="shared" si="2"/>
        <v>82.72835451</v>
      </c>
      <c r="S58" s="16">
        <f t="shared" si="3"/>
        <v>326.5</v>
      </c>
      <c r="V58" s="16">
        <f>NOV!O58-O58</f>
        <v>11.04527951</v>
      </c>
    </row>
    <row r="59" spans="1:22" ht="11.25">
      <c r="A59" s="4" t="s">
        <v>54</v>
      </c>
      <c r="C59" s="3" t="s">
        <v>184</v>
      </c>
      <c r="E59" s="6">
        <v>27356.24</v>
      </c>
      <c r="G59" s="19">
        <v>0.5878</v>
      </c>
      <c r="I59" s="20">
        <f t="shared" si="0"/>
        <v>16079.997872</v>
      </c>
      <c r="K59" s="5">
        <f t="shared" si="1"/>
        <v>11276.242128000002</v>
      </c>
      <c r="M59" s="14">
        <v>0.4391</v>
      </c>
      <c r="O59" s="5">
        <f t="shared" si="4"/>
        <v>4951.3979184048</v>
      </c>
      <c r="Q59" s="16">
        <f t="shared" si="2"/>
        <v>6324.844209595201</v>
      </c>
      <c r="S59" s="16">
        <f t="shared" si="3"/>
        <v>27356.24</v>
      </c>
      <c r="V59" s="16">
        <f>NOV!O59-O59</f>
        <v>1054.6645735951997</v>
      </c>
    </row>
    <row r="60" spans="1:22" ht="11.25">
      <c r="A60" s="4" t="s">
        <v>55</v>
      </c>
      <c r="C60" s="3" t="s">
        <v>185</v>
      </c>
      <c r="E60" s="6">
        <v>23639.65</v>
      </c>
      <c r="G60" s="19">
        <v>0.5878</v>
      </c>
      <c r="I60" s="20">
        <f t="shared" si="0"/>
        <v>13895.38627</v>
      </c>
      <c r="K60" s="5">
        <f t="shared" si="1"/>
        <v>9744.26373</v>
      </c>
      <c r="M60" s="14">
        <v>0.2245</v>
      </c>
      <c r="O60" s="5">
        <f t="shared" si="4"/>
        <v>2187.587207385</v>
      </c>
      <c r="Q60" s="16">
        <f t="shared" si="2"/>
        <v>7556.676522615</v>
      </c>
      <c r="S60" s="16">
        <f t="shared" si="3"/>
        <v>23639.65</v>
      </c>
      <c r="V60" s="16">
        <f>NOV!O60-O60</f>
        <v>465.9635051150003</v>
      </c>
    </row>
    <row r="61" spans="1:22" ht="11.25">
      <c r="A61" s="4" t="s">
        <v>56</v>
      </c>
      <c r="C61" s="3" t="s">
        <v>186</v>
      </c>
      <c r="E61" s="6">
        <v>107399.1</v>
      </c>
      <c r="G61" s="19">
        <v>0.5878</v>
      </c>
      <c r="I61" s="20">
        <f t="shared" si="0"/>
        <v>63129.19098</v>
      </c>
      <c r="K61" s="5">
        <f t="shared" si="1"/>
        <v>44269.90902000001</v>
      </c>
      <c r="M61" s="17">
        <v>0.4764</v>
      </c>
      <c r="O61" s="5">
        <f t="shared" si="4"/>
        <v>21090.184657128004</v>
      </c>
      <c r="Q61" s="16">
        <f t="shared" si="2"/>
        <v>23179.724362872003</v>
      </c>
      <c r="S61" s="16">
        <f t="shared" si="3"/>
        <v>107399.1</v>
      </c>
      <c r="V61" s="16">
        <f>NOV!O61-O61</f>
        <v>4492.280962871999</v>
      </c>
    </row>
    <row r="62" spans="1:22" ht="11.25">
      <c r="A62" s="4" t="s">
        <v>57</v>
      </c>
      <c r="C62" s="3" t="s">
        <v>187</v>
      </c>
      <c r="E62" s="6">
        <v>92272.32</v>
      </c>
      <c r="G62" s="19">
        <v>0.5878</v>
      </c>
      <c r="I62" s="20">
        <f t="shared" si="0"/>
        <v>54237.669696000004</v>
      </c>
      <c r="K62" s="5">
        <f t="shared" si="1"/>
        <v>38034.650304</v>
      </c>
      <c r="M62" s="14">
        <v>0.4401</v>
      </c>
      <c r="O62" s="5">
        <f t="shared" si="4"/>
        <v>16739.0495987904</v>
      </c>
      <c r="Q62" s="16">
        <f t="shared" si="2"/>
        <v>21295.600705209603</v>
      </c>
      <c r="S62" s="16">
        <f t="shared" si="3"/>
        <v>92272.32</v>
      </c>
      <c r="V62" s="16">
        <f>NOV!O62-O62</f>
        <v>3565.4744172096</v>
      </c>
    </row>
    <row r="63" spans="1:22" ht="11.25">
      <c r="A63" s="4" t="s">
        <v>58</v>
      </c>
      <c r="C63" s="3" t="s">
        <v>188</v>
      </c>
      <c r="E63" s="6">
        <v>15924.89</v>
      </c>
      <c r="G63" s="19">
        <v>0.5878</v>
      </c>
      <c r="I63" s="20">
        <f t="shared" si="0"/>
        <v>9360.650341999999</v>
      </c>
      <c r="K63" s="5">
        <f t="shared" si="1"/>
        <v>6564.239658</v>
      </c>
      <c r="M63" s="14">
        <v>0.1698</v>
      </c>
      <c r="O63" s="5">
        <f t="shared" si="4"/>
        <v>1114.6078939284</v>
      </c>
      <c r="Q63" s="16">
        <f t="shared" si="2"/>
        <v>5449.631764071601</v>
      </c>
      <c r="S63" s="16">
        <f t="shared" si="3"/>
        <v>15924.89</v>
      </c>
      <c r="V63" s="16">
        <f>NOV!O63-O63</f>
        <v>237.41526707160006</v>
      </c>
    </row>
    <row r="64" spans="1:22" ht="11.25">
      <c r="A64" s="4" t="s">
        <v>59</v>
      </c>
      <c r="C64" s="3" t="s">
        <v>189</v>
      </c>
      <c r="E64" s="6">
        <v>54519.24</v>
      </c>
      <c r="G64" s="19">
        <v>0.5878</v>
      </c>
      <c r="I64" s="20">
        <f t="shared" si="0"/>
        <v>32046.409271999997</v>
      </c>
      <c r="K64" s="5">
        <f t="shared" si="1"/>
        <v>22472.830728</v>
      </c>
      <c r="M64" s="14">
        <v>0.3355</v>
      </c>
      <c r="O64" s="5">
        <f t="shared" si="4"/>
        <v>7539.634709244001</v>
      </c>
      <c r="Q64" s="16">
        <f t="shared" si="2"/>
        <v>14933.196018756</v>
      </c>
      <c r="S64" s="16">
        <f t="shared" si="3"/>
        <v>54519.240000000005</v>
      </c>
      <c r="V64" s="16">
        <f>NOV!O64-O64</f>
        <v>1605.9678007559996</v>
      </c>
    </row>
    <row r="65" spans="1:22" ht="11.25">
      <c r="A65" s="4" t="s">
        <v>60</v>
      </c>
      <c r="C65" s="3" t="s">
        <v>190</v>
      </c>
      <c r="E65" s="6"/>
      <c r="G65" s="19">
        <v>0.5878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  <c r="V65" s="16">
        <f>NOV!O65-O65</f>
        <v>0</v>
      </c>
    </row>
    <row r="66" spans="1:22" ht="11.25">
      <c r="A66" s="4" t="s">
        <v>61</v>
      </c>
      <c r="C66" s="3" t="s">
        <v>191</v>
      </c>
      <c r="E66" s="6">
        <v>126856.85</v>
      </c>
      <c r="G66" s="19">
        <v>0.5878</v>
      </c>
      <c r="I66" s="20">
        <f t="shared" si="0"/>
        <v>74566.45643</v>
      </c>
      <c r="K66" s="5">
        <f t="shared" si="1"/>
        <v>52290.39357</v>
      </c>
      <c r="M66" s="14">
        <v>0.2286</v>
      </c>
      <c r="O66" s="5">
        <f t="shared" si="4"/>
        <v>11953.583970102</v>
      </c>
      <c r="Q66" s="16">
        <f t="shared" si="2"/>
        <v>40336.809599898</v>
      </c>
      <c r="S66" s="16">
        <f t="shared" si="3"/>
        <v>126856.85</v>
      </c>
      <c r="V66" s="16">
        <f>NOV!O66-O66</f>
        <v>2546.153984898001</v>
      </c>
    </row>
    <row r="67" spans="1:22" ht="11.25">
      <c r="A67" s="4" t="s">
        <v>62</v>
      </c>
      <c r="C67" s="3" t="s">
        <v>192</v>
      </c>
      <c r="E67" s="6">
        <v>4926.83</v>
      </c>
      <c r="G67" s="19">
        <v>0.5878</v>
      </c>
      <c r="I67" s="20">
        <f t="shared" si="0"/>
        <v>2895.990674</v>
      </c>
      <c r="K67" s="5">
        <f t="shared" si="1"/>
        <v>2030.8393259999998</v>
      </c>
      <c r="M67" s="14">
        <v>0.4333</v>
      </c>
      <c r="O67" s="5">
        <f t="shared" si="4"/>
        <v>879.9626799557999</v>
      </c>
      <c r="Q67" s="16">
        <f t="shared" si="2"/>
        <v>1150.8766460441998</v>
      </c>
      <c r="S67" s="16">
        <f t="shared" si="3"/>
        <v>4926.83</v>
      </c>
      <c r="V67" s="16">
        <f>NOV!O67-O67</f>
        <v>187.4350395442001</v>
      </c>
    </row>
    <row r="68" spans="1:22" ht="11.25">
      <c r="A68" s="4" t="s">
        <v>63</v>
      </c>
      <c r="C68" s="3" t="s">
        <v>193</v>
      </c>
      <c r="E68" s="6">
        <v>49114.33</v>
      </c>
      <c r="G68" s="19">
        <v>0.5878</v>
      </c>
      <c r="I68" s="20">
        <f t="shared" si="0"/>
        <v>28869.403174</v>
      </c>
      <c r="K68" s="5">
        <f t="shared" si="1"/>
        <v>20244.926826000003</v>
      </c>
      <c r="M68" s="14">
        <v>0.2834</v>
      </c>
      <c r="O68" s="5">
        <f t="shared" si="4"/>
        <v>5737.4122624884</v>
      </c>
      <c r="Q68" s="16">
        <f t="shared" si="2"/>
        <v>14507.514563511602</v>
      </c>
      <c r="S68" s="16">
        <f t="shared" si="3"/>
        <v>49114.33</v>
      </c>
      <c r="V68" s="16">
        <f>NOV!O68-O68</f>
        <v>1222.0882985115995</v>
      </c>
    </row>
    <row r="69" spans="1:22" ht="11.25">
      <c r="A69" s="4" t="s">
        <v>64</v>
      </c>
      <c r="C69" s="3" t="s">
        <v>194</v>
      </c>
      <c r="E69" s="6">
        <v>34693.24</v>
      </c>
      <c r="G69" s="19">
        <v>0.5878</v>
      </c>
      <c r="I69" s="20">
        <f t="shared" si="0"/>
        <v>20392.686471999998</v>
      </c>
      <c r="K69" s="5">
        <f t="shared" si="1"/>
        <v>14300.553528</v>
      </c>
      <c r="M69" s="14">
        <v>0.3132</v>
      </c>
      <c r="O69" s="5">
        <f t="shared" si="4"/>
        <v>4478.9333649696</v>
      </c>
      <c r="Q69" s="16">
        <f t="shared" si="2"/>
        <v>9821.6201630304</v>
      </c>
      <c r="S69" s="16">
        <f t="shared" si="3"/>
        <v>34693.24</v>
      </c>
      <c r="V69" s="16">
        <f>NOV!O69-O69</f>
        <v>954.0280190303993</v>
      </c>
    </row>
    <row r="70" spans="1:22" ht="11.25">
      <c r="A70" s="4" t="s">
        <v>65</v>
      </c>
      <c r="C70" s="3" t="s">
        <v>195</v>
      </c>
      <c r="E70" s="6">
        <v>22688.9</v>
      </c>
      <c r="G70" s="19">
        <v>0.5878</v>
      </c>
      <c r="I70" s="20">
        <f t="shared" si="0"/>
        <v>13336.53542</v>
      </c>
      <c r="K70" s="5">
        <f t="shared" si="1"/>
        <v>9352.364580000001</v>
      </c>
      <c r="M70" s="14">
        <v>0.4329</v>
      </c>
      <c r="O70" s="5">
        <f t="shared" si="4"/>
        <v>4048.6386266820004</v>
      </c>
      <c r="Q70" s="16">
        <f t="shared" si="2"/>
        <v>5303.725953318</v>
      </c>
      <c r="S70" s="16">
        <f t="shared" si="3"/>
        <v>22688.9</v>
      </c>
      <c r="V70" s="16">
        <f>NOV!O70-O70</f>
        <v>862.373778318</v>
      </c>
    </row>
    <row r="71" spans="1:22" ht="11.25">
      <c r="A71" s="4" t="s">
        <v>66</v>
      </c>
      <c r="C71" s="3" t="s">
        <v>196</v>
      </c>
      <c r="E71" s="6">
        <v>30208.54</v>
      </c>
      <c r="G71" s="19">
        <v>0.5878</v>
      </c>
      <c r="I71" s="20">
        <f t="shared" si="0"/>
        <v>17756.579812</v>
      </c>
      <c r="K71" s="5">
        <f t="shared" si="1"/>
        <v>12451.960188000001</v>
      </c>
      <c r="M71" s="14">
        <v>0.1971</v>
      </c>
      <c r="O71" s="5">
        <f t="shared" si="4"/>
        <v>2454.2813530548</v>
      </c>
      <c r="Q71" s="16">
        <f t="shared" si="2"/>
        <v>9997.6788349452</v>
      </c>
      <c r="S71" s="16">
        <f t="shared" si="3"/>
        <v>30208.54</v>
      </c>
      <c r="V71" s="16">
        <f>NOV!O71-O71</f>
        <v>522.7702639452</v>
      </c>
    </row>
    <row r="72" spans="1:22" ht="11.25">
      <c r="A72" s="4" t="s">
        <v>67</v>
      </c>
      <c r="C72" s="3" t="s">
        <v>197</v>
      </c>
      <c r="E72" s="6"/>
      <c r="G72" s="19">
        <v>0.5878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V72" s="16">
        <f>NOV!O72-O72</f>
        <v>0</v>
      </c>
    </row>
    <row r="73" spans="1:22" ht="11.25">
      <c r="A73" s="4" t="s">
        <v>68</v>
      </c>
      <c r="C73" s="3" t="s">
        <v>198</v>
      </c>
      <c r="E73" s="6">
        <v>19286.91</v>
      </c>
      <c r="G73" s="19">
        <v>0.5878</v>
      </c>
      <c r="I73" s="20">
        <f t="shared" si="0"/>
        <v>11336.845698</v>
      </c>
      <c r="K73" s="5">
        <f t="shared" si="1"/>
        <v>7950.064302000001</v>
      </c>
      <c r="M73" s="14">
        <v>0.2686</v>
      </c>
      <c r="O73" s="5">
        <f t="shared" si="4"/>
        <v>2135.3872715172</v>
      </c>
      <c r="Q73" s="16">
        <f t="shared" si="2"/>
        <v>5814.677030482801</v>
      </c>
      <c r="S73" s="16">
        <f t="shared" si="3"/>
        <v>19286.91</v>
      </c>
      <c r="V73" s="16">
        <f>NOV!O73-O73</f>
        <v>454.8447414827997</v>
      </c>
    </row>
    <row r="74" spans="1:22" ht="11.25">
      <c r="A74" s="4" t="s">
        <v>69</v>
      </c>
      <c r="C74" s="3" t="s">
        <v>199</v>
      </c>
      <c r="E74" s="6">
        <v>21551.33</v>
      </c>
      <c r="G74" s="19">
        <v>0.5878</v>
      </c>
      <c r="I74" s="20">
        <f aca="true" t="shared" si="5" ref="I74:I137">E74*G74</f>
        <v>12667.871774000001</v>
      </c>
      <c r="K74" s="5">
        <f aca="true" t="shared" si="6" ref="K74:K135">E74-I74</f>
        <v>8883.458226</v>
      </c>
      <c r="M74" s="14">
        <v>0.4083</v>
      </c>
      <c r="O74" s="5">
        <f t="shared" si="4"/>
        <v>3627.1159936758004</v>
      </c>
      <c r="Q74" s="16">
        <f aca="true" t="shared" si="7" ref="Q74:Q135">K74-O74</f>
        <v>5256.3422323242</v>
      </c>
      <c r="S74" s="16">
        <f aca="true" t="shared" si="8" ref="S74:S135">I74+O74+Q74</f>
        <v>21551.33</v>
      </c>
      <c r="V74" s="16">
        <f>NOV!O74-O74</f>
        <v>772.5880258241996</v>
      </c>
    </row>
    <row r="75" spans="1:22" ht="11.25">
      <c r="A75" s="4" t="s">
        <v>70</v>
      </c>
      <c r="C75" s="3" t="s">
        <v>200</v>
      </c>
      <c r="E75" s="6">
        <v>80045.52</v>
      </c>
      <c r="G75" s="19">
        <v>0.5878</v>
      </c>
      <c r="I75" s="20">
        <f t="shared" si="5"/>
        <v>47050.756656000005</v>
      </c>
      <c r="K75" s="5">
        <f t="shared" si="6"/>
        <v>32994.763344</v>
      </c>
      <c r="M75" s="14">
        <v>0.2865</v>
      </c>
      <c r="O75" s="5">
        <f aca="true" t="shared" si="9" ref="O75:O135">K75*M75</f>
        <v>9452.999698055999</v>
      </c>
      <c r="Q75" s="16">
        <f t="shared" si="7"/>
        <v>23541.763645944</v>
      </c>
      <c r="S75" s="16">
        <f t="shared" si="8"/>
        <v>80045.52</v>
      </c>
      <c r="V75" s="16">
        <f>NOV!O75-O75</f>
        <v>2013.521041944001</v>
      </c>
    </row>
    <row r="76" spans="1:22" ht="11.25">
      <c r="A76" s="4" t="s">
        <v>71</v>
      </c>
      <c r="C76" s="3" t="s">
        <v>201</v>
      </c>
      <c r="E76" s="6">
        <v>23600.28</v>
      </c>
      <c r="G76" s="19">
        <v>0.5878</v>
      </c>
      <c r="I76" s="20">
        <f t="shared" si="5"/>
        <v>13872.244583999998</v>
      </c>
      <c r="K76" s="5">
        <f t="shared" si="6"/>
        <v>9728.035416</v>
      </c>
      <c r="M76" s="14">
        <v>0.2539</v>
      </c>
      <c r="O76" s="5">
        <f t="shared" si="9"/>
        <v>2469.9481921224</v>
      </c>
      <c r="Q76" s="16">
        <f t="shared" si="7"/>
        <v>7258.087223877601</v>
      </c>
      <c r="S76" s="16">
        <f t="shared" si="8"/>
        <v>23600.28</v>
      </c>
      <c r="V76" s="16">
        <f>NOV!O76-O76</f>
        <v>526.1073538776</v>
      </c>
    </row>
    <row r="77" spans="1:22" ht="11.25">
      <c r="A77" s="4" t="s">
        <v>72</v>
      </c>
      <c r="C77" s="3" t="s">
        <v>202</v>
      </c>
      <c r="E77" s="6">
        <v>101101.98</v>
      </c>
      <c r="G77" s="19">
        <v>0.5878</v>
      </c>
      <c r="I77" s="20">
        <f t="shared" si="5"/>
        <v>59427.743844</v>
      </c>
      <c r="K77" s="5">
        <f t="shared" si="6"/>
        <v>41674.236156</v>
      </c>
      <c r="M77" s="14">
        <v>0.2355</v>
      </c>
      <c r="O77" s="5">
        <f t="shared" si="9"/>
        <v>9814.282614738</v>
      </c>
      <c r="Q77" s="16">
        <f t="shared" si="7"/>
        <v>31859.953541262</v>
      </c>
      <c r="S77" s="16">
        <f t="shared" si="8"/>
        <v>101101.98</v>
      </c>
      <c r="V77" s="16">
        <f>NOV!O77-O77</f>
        <v>2090.475530261998</v>
      </c>
    </row>
    <row r="78" spans="1:22" ht="11.25">
      <c r="A78" s="4" t="s">
        <v>73</v>
      </c>
      <c r="C78" s="3" t="s">
        <v>203</v>
      </c>
      <c r="E78" s="6">
        <v>21043.19</v>
      </c>
      <c r="G78" s="19">
        <v>0.5878</v>
      </c>
      <c r="I78" s="20">
        <f t="shared" si="5"/>
        <v>12369.187081999999</v>
      </c>
      <c r="K78" s="5">
        <f t="shared" si="6"/>
        <v>8674.002918</v>
      </c>
      <c r="M78" s="14">
        <v>0.4342</v>
      </c>
      <c r="O78" s="5">
        <f t="shared" si="9"/>
        <v>3766.2520669955998</v>
      </c>
      <c r="Q78" s="16">
        <f t="shared" si="7"/>
        <v>4907.750851004401</v>
      </c>
      <c r="S78" s="16">
        <f t="shared" si="8"/>
        <v>21043.19</v>
      </c>
      <c r="V78" s="16">
        <f>NOV!O78-O78</f>
        <v>802.2244820043993</v>
      </c>
    </row>
    <row r="79" spans="1:22" ht="11.25">
      <c r="A79" s="4" t="s">
        <v>74</v>
      </c>
      <c r="C79" s="3" t="s">
        <v>204</v>
      </c>
      <c r="E79" s="6">
        <v>106009.82</v>
      </c>
      <c r="G79" s="19">
        <v>0.5878</v>
      </c>
      <c r="I79" s="20">
        <f t="shared" si="5"/>
        <v>62312.572196</v>
      </c>
      <c r="K79" s="5">
        <f t="shared" si="6"/>
        <v>43697.247804000006</v>
      </c>
      <c r="M79" s="14">
        <v>0.2232</v>
      </c>
      <c r="O79" s="5">
        <f t="shared" si="9"/>
        <v>9753.225709852803</v>
      </c>
      <c r="Q79" s="16">
        <f t="shared" si="7"/>
        <v>33944.02209414721</v>
      </c>
      <c r="S79" s="16">
        <f t="shared" si="8"/>
        <v>106009.82</v>
      </c>
      <c r="V79" s="16">
        <f>NOV!O79-O79</f>
        <v>2077.4702021471985</v>
      </c>
    </row>
    <row r="80" spans="1:22" ht="11.25">
      <c r="A80" s="4" t="s">
        <v>75</v>
      </c>
      <c r="C80" s="3" t="s">
        <v>205</v>
      </c>
      <c r="E80" s="6">
        <v>45046.97</v>
      </c>
      <c r="G80" s="19">
        <v>0.5878</v>
      </c>
      <c r="I80" s="20">
        <f t="shared" si="5"/>
        <v>26478.608966</v>
      </c>
      <c r="K80" s="5">
        <f t="shared" si="6"/>
        <v>18568.361034</v>
      </c>
      <c r="M80" s="14">
        <v>0.3716</v>
      </c>
      <c r="O80" s="5">
        <f t="shared" si="9"/>
        <v>6900.0029602344</v>
      </c>
      <c r="Q80" s="16">
        <f t="shared" si="7"/>
        <v>11668.358073765601</v>
      </c>
      <c r="S80" s="16">
        <f t="shared" si="8"/>
        <v>45046.97</v>
      </c>
      <c r="V80" s="16">
        <f>NOV!O80-O80</f>
        <v>1469.7240657656002</v>
      </c>
    </row>
    <row r="81" spans="1:22" ht="11.25">
      <c r="A81" s="4" t="s">
        <v>76</v>
      </c>
      <c r="C81" s="3" t="s">
        <v>206</v>
      </c>
      <c r="E81" s="6">
        <v>243864.3</v>
      </c>
      <c r="G81" s="19">
        <v>0.5878</v>
      </c>
      <c r="I81" s="20">
        <f t="shared" si="5"/>
        <v>143343.43553999998</v>
      </c>
      <c r="K81" s="5">
        <f t="shared" si="6"/>
        <v>100520.86446000001</v>
      </c>
      <c r="M81" s="14">
        <v>0.3414</v>
      </c>
      <c r="O81" s="5">
        <f t="shared" si="9"/>
        <v>34317.823126644005</v>
      </c>
      <c r="Q81" s="16">
        <f t="shared" si="7"/>
        <v>66203.041333356</v>
      </c>
      <c r="S81" s="16">
        <f t="shared" si="8"/>
        <v>243864.3</v>
      </c>
      <c r="V81" s="16">
        <f>NOV!O81-O81</f>
        <v>7309.8128833559895</v>
      </c>
    </row>
    <row r="82" spans="1:22" ht="11.25">
      <c r="A82" s="4" t="s">
        <v>77</v>
      </c>
      <c r="C82" s="3" t="s">
        <v>207</v>
      </c>
      <c r="E82" s="6">
        <v>77691.72</v>
      </c>
      <c r="G82" s="19">
        <v>0.5878</v>
      </c>
      <c r="I82" s="20">
        <f t="shared" si="5"/>
        <v>45667.193016</v>
      </c>
      <c r="K82" s="5">
        <f t="shared" si="6"/>
        <v>32024.526984000004</v>
      </c>
      <c r="M82" s="14">
        <v>0.2923</v>
      </c>
      <c r="O82" s="5">
        <f t="shared" si="9"/>
        <v>9360.769237423201</v>
      </c>
      <c r="Q82" s="16">
        <f t="shared" si="7"/>
        <v>22663.757746576804</v>
      </c>
      <c r="S82" s="16">
        <f t="shared" si="8"/>
        <v>77691.72</v>
      </c>
      <c r="V82" s="16">
        <f>NOV!O82-O82</f>
        <v>1993.8756405768</v>
      </c>
    </row>
    <row r="83" spans="1:22" ht="11.25">
      <c r="A83" s="4" t="s">
        <v>78</v>
      </c>
      <c r="C83" s="3" t="s">
        <v>208</v>
      </c>
      <c r="E83" s="6">
        <v>57866.02</v>
      </c>
      <c r="G83" s="19">
        <v>0.5878</v>
      </c>
      <c r="I83" s="20">
        <f t="shared" si="5"/>
        <v>34013.646556</v>
      </c>
      <c r="K83" s="5">
        <f t="shared" si="6"/>
        <v>23852.373443999997</v>
      </c>
      <c r="M83" s="14">
        <v>0.4199</v>
      </c>
      <c r="O83" s="5">
        <f t="shared" si="9"/>
        <v>10015.611609135598</v>
      </c>
      <c r="Q83" s="16">
        <f t="shared" si="7"/>
        <v>13836.7618348644</v>
      </c>
      <c r="S83" s="16">
        <f t="shared" si="8"/>
        <v>57866.020000000004</v>
      </c>
      <c r="V83" s="16">
        <f>NOV!O83-O83</f>
        <v>2133.359289864402</v>
      </c>
    </row>
    <row r="84" spans="1:22" ht="11.25">
      <c r="A84" s="4" t="s">
        <v>79</v>
      </c>
      <c r="C84" s="3" t="s">
        <v>209</v>
      </c>
      <c r="E84" s="6">
        <v>141327.65</v>
      </c>
      <c r="G84" s="19">
        <v>0.5878</v>
      </c>
      <c r="I84" s="20">
        <f t="shared" si="5"/>
        <v>83072.39267</v>
      </c>
      <c r="K84" s="5">
        <f t="shared" si="6"/>
        <v>58255.25732999999</v>
      </c>
      <c r="M84" s="14">
        <v>0.3227</v>
      </c>
      <c r="O84" s="5">
        <f t="shared" si="9"/>
        <v>18798.971540390998</v>
      </c>
      <c r="Q84" s="16">
        <f t="shared" si="7"/>
        <v>39456.285789609</v>
      </c>
      <c r="S84" s="16">
        <f t="shared" si="8"/>
        <v>141327.65</v>
      </c>
      <c r="V84" s="16">
        <f>NOV!O84-O84</f>
        <v>4004.2447871090008</v>
      </c>
    </row>
    <row r="85" spans="1:22" ht="11.25">
      <c r="A85" s="4" t="s">
        <v>80</v>
      </c>
      <c r="C85" s="3" t="s">
        <v>210</v>
      </c>
      <c r="E85" s="6">
        <v>62304.62</v>
      </c>
      <c r="G85" s="19">
        <v>0.5878</v>
      </c>
      <c r="I85" s="20">
        <f t="shared" si="5"/>
        <v>36622.655636</v>
      </c>
      <c r="K85" s="5">
        <f t="shared" si="6"/>
        <v>25681.964364</v>
      </c>
      <c r="M85" s="14">
        <v>0.4397</v>
      </c>
      <c r="O85" s="5">
        <f t="shared" si="9"/>
        <v>11292.3597308508</v>
      </c>
      <c r="Q85" s="16">
        <f t="shared" si="7"/>
        <v>14389.6046331492</v>
      </c>
      <c r="S85" s="16">
        <f t="shared" si="8"/>
        <v>62304.619999999995</v>
      </c>
      <c r="V85" s="16">
        <f>NOV!O85-O85</f>
        <v>2405.3109761491996</v>
      </c>
    </row>
    <row r="86" spans="1:22" ht="11.25">
      <c r="A86" s="4" t="s">
        <v>81</v>
      </c>
      <c r="C86" s="3" t="s">
        <v>211</v>
      </c>
      <c r="E86" s="6">
        <v>91675.49</v>
      </c>
      <c r="G86" s="19">
        <v>0.5878</v>
      </c>
      <c r="I86" s="20">
        <f t="shared" si="5"/>
        <v>53886.853022</v>
      </c>
      <c r="K86" s="5">
        <f t="shared" si="6"/>
        <v>37788.636978</v>
      </c>
      <c r="M86" s="14">
        <v>0.2336</v>
      </c>
      <c r="O86" s="5">
        <f t="shared" si="9"/>
        <v>8827.425598060801</v>
      </c>
      <c r="Q86" s="16">
        <f t="shared" si="7"/>
        <v>28961.211379939203</v>
      </c>
      <c r="S86" s="16">
        <f t="shared" si="8"/>
        <v>91675.49</v>
      </c>
      <c r="V86" s="16">
        <f>NOV!O86-O86</f>
        <v>1880.271633939199</v>
      </c>
    </row>
    <row r="87" spans="1:22" ht="11.25">
      <c r="A87" s="4" t="s">
        <v>82</v>
      </c>
      <c r="C87" s="3" t="s">
        <v>212</v>
      </c>
      <c r="E87" s="6">
        <v>103265.07</v>
      </c>
      <c r="G87" s="19">
        <v>0.5878</v>
      </c>
      <c r="I87" s="20">
        <f t="shared" si="5"/>
        <v>60699.208146000004</v>
      </c>
      <c r="K87" s="5">
        <f t="shared" si="6"/>
        <v>42565.861854</v>
      </c>
      <c r="M87" s="14">
        <v>0.3445</v>
      </c>
      <c r="O87" s="5">
        <f t="shared" si="9"/>
        <v>14663.939408703</v>
      </c>
      <c r="Q87" s="16">
        <f t="shared" si="7"/>
        <v>27901.922445297</v>
      </c>
      <c r="S87" s="16">
        <f t="shared" si="8"/>
        <v>103265.07</v>
      </c>
      <c r="V87" s="16">
        <f>NOV!O87-O87</f>
        <v>3123.4688987969985</v>
      </c>
    </row>
    <row r="88" spans="1:22" ht="11.25">
      <c r="A88" s="4" t="s">
        <v>83</v>
      </c>
      <c r="C88" s="3" t="s">
        <v>213</v>
      </c>
      <c r="E88" s="6">
        <v>134930.8</v>
      </c>
      <c r="G88" s="19">
        <v>0.5878</v>
      </c>
      <c r="I88" s="20">
        <f t="shared" si="5"/>
        <v>79312.32423999999</v>
      </c>
      <c r="K88" s="5">
        <f t="shared" si="6"/>
        <v>55618.47576</v>
      </c>
      <c r="M88" s="14">
        <v>0.1894</v>
      </c>
      <c r="O88" s="5">
        <f t="shared" si="9"/>
        <v>10534.139308944</v>
      </c>
      <c r="Q88" s="16">
        <f t="shared" si="7"/>
        <v>45084.336451056</v>
      </c>
      <c r="S88" s="16">
        <f t="shared" si="8"/>
        <v>134930.8</v>
      </c>
      <c r="V88" s="16">
        <f>NOV!O88-O88</f>
        <v>2243.807451055998</v>
      </c>
    </row>
    <row r="89" spans="1:22" ht="11.25">
      <c r="A89" s="4" t="s">
        <v>84</v>
      </c>
      <c r="C89" s="3" t="s">
        <v>214</v>
      </c>
      <c r="E89" s="6">
        <v>3264.3</v>
      </c>
      <c r="G89" s="19">
        <v>0.5878</v>
      </c>
      <c r="I89" s="20">
        <f t="shared" si="5"/>
        <v>1918.75554</v>
      </c>
      <c r="K89" s="5">
        <f t="shared" si="6"/>
        <v>1345.54446</v>
      </c>
      <c r="M89" s="14">
        <v>0.3154</v>
      </c>
      <c r="O89" s="5">
        <f t="shared" si="9"/>
        <v>424.38472268400005</v>
      </c>
      <c r="Q89" s="16">
        <f t="shared" si="7"/>
        <v>921.159737316</v>
      </c>
      <c r="S89" s="16">
        <f t="shared" si="8"/>
        <v>3264.3</v>
      </c>
      <c r="V89" s="16">
        <f>NOV!O89-O89</f>
        <v>90.39538731599998</v>
      </c>
    </row>
    <row r="90" spans="1:22" ht="11.25">
      <c r="A90" s="4" t="s">
        <v>85</v>
      </c>
      <c r="C90" s="3" t="s">
        <v>215</v>
      </c>
      <c r="E90" s="6">
        <v>80850.2</v>
      </c>
      <c r="G90" s="19">
        <v>0.5878</v>
      </c>
      <c r="I90" s="20">
        <f t="shared" si="5"/>
        <v>47523.747559999996</v>
      </c>
      <c r="K90" s="5">
        <f t="shared" si="6"/>
        <v>33326.45244</v>
      </c>
      <c r="M90" s="14">
        <v>0.3517</v>
      </c>
      <c r="O90" s="5">
        <f t="shared" si="9"/>
        <v>11720.913323148001</v>
      </c>
      <c r="Q90" s="16">
        <f t="shared" si="7"/>
        <v>21605.539116852</v>
      </c>
      <c r="S90" s="16">
        <f t="shared" si="8"/>
        <v>80850.2</v>
      </c>
      <c r="V90" s="16">
        <f>NOV!O90-O90</f>
        <v>2496.594346852</v>
      </c>
    </row>
    <row r="91" spans="1:22" ht="11.25">
      <c r="A91" s="4" t="s">
        <v>86</v>
      </c>
      <c r="C91" s="3" t="s">
        <v>216</v>
      </c>
      <c r="E91" s="6">
        <v>15816.4</v>
      </c>
      <c r="G91" s="19">
        <v>0.5878</v>
      </c>
      <c r="I91" s="20">
        <f t="shared" si="5"/>
        <v>9296.87992</v>
      </c>
      <c r="K91" s="5">
        <f t="shared" si="6"/>
        <v>6519.52008</v>
      </c>
      <c r="M91" s="14">
        <v>0.2337</v>
      </c>
      <c r="O91" s="5">
        <f t="shared" si="9"/>
        <v>1523.611842696</v>
      </c>
      <c r="Q91" s="16">
        <f t="shared" si="7"/>
        <v>4995.908237304</v>
      </c>
      <c r="S91" s="16">
        <f t="shared" si="8"/>
        <v>15816.4</v>
      </c>
      <c r="V91" s="16">
        <f>NOV!O91-O91</f>
        <v>324.53449730399984</v>
      </c>
    </row>
    <row r="92" spans="1:22" ht="11.25">
      <c r="A92" s="4" t="s">
        <v>87</v>
      </c>
      <c r="C92" s="3" t="s">
        <v>217</v>
      </c>
      <c r="E92" s="6">
        <v>64011.68</v>
      </c>
      <c r="G92" s="19">
        <v>0.5878</v>
      </c>
      <c r="I92" s="20">
        <f t="shared" si="5"/>
        <v>37626.065504</v>
      </c>
      <c r="K92" s="5">
        <f t="shared" si="6"/>
        <v>26385.614496000002</v>
      </c>
      <c r="M92" s="14">
        <v>0.323</v>
      </c>
      <c r="O92" s="5">
        <f t="shared" si="9"/>
        <v>8522.553482208</v>
      </c>
      <c r="Q92" s="16">
        <f t="shared" si="7"/>
        <v>17863.061013792</v>
      </c>
      <c r="S92" s="16">
        <f t="shared" si="8"/>
        <v>64011.68</v>
      </c>
      <c r="V92" s="16">
        <f>NOV!O92-O92</f>
        <v>1815.3328377919988</v>
      </c>
    </row>
    <row r="93" spans="1:22" ht="11.25">
      <c r="A93" s="4" t="s">
        <v>88</v>
      </c>
      <c r="C93" s="3" t="s">
        <v>218</v>
      </c>
      <c r="E93" s="6">
        <v>197973.28</v>
      </c>
      <c r="G93" s="19">
        <v>0.5878</v>
      </c>
      <c r="I93" s="20">
        <f t="shared" si="5"/>
        <v>116368.693984</v>
      </c>
      <c r="K93" s="5">
        <f t="shared" si="6"/>
        <v>81604.586016</v>
      </c>
      <c r="M93" s="14">
        <v>0.4588</v>
      </c>
      <c r="O93" s="5">
        <f t="shared" si="9"/>
        <v>37440.1840641408</v>
      </c>
      <c r="Q93" s="16">
        <f t="shared" si="7"/>
        <v>44164.4019518592</v>
      </c>
      <c r="S93" s="16">
        <f t="shared" si="8"/>
        <v>197973.28</v>
      </c>
      <c r="V93" s="16">
        <f>NOV!O93-O93</f>
        <v>7974.886367859202</v>
      </c>
    </row>
    <row r="94" spans="1:22" ht="11.25">
      <c r="A94" s="4" t="s">
        <v>89</v>
      </c>
      <c r="C94" s="3" t="s">
        <v>219</v>
      </c>
      <c r="E94" s="6">
        <v>83962.64</v>
      </c>
      <c r="G94" s="19">
        <v>0.5878</v>
      </c>
      <c r="I94" s="20">
        <f t="shared" si="5"/>
        <v>49353.239792</v>
      </c>
      <c r="K94" s="5">
        <f t="shared" si="6"/>
        <v>34609.400208</v>
      </c>
      <c r="M94" s="14">
        <v>0.4439</v>
      </c>
      <c r="O94" s="5">
        <f t="shared" si="9"/>
        <v>15363.1127523312</v>
      </c>
      <c r="Q94" s="16">
        <f t="shared" si="7"/>
        <v>19246.287455668797</v>
      </c>
      <c r="S94" s="16">
        <f t="shared" si="8"/>
        <v>83962.64</v>
      </c>
      <c r="V94" s="16">
        <f>NOV!O94-O94</f>
        <v>3272.3951956688015</v>
      </c>
    </row>
    <row r="95" spans="1:22" ht="11.25">
      <c r="A95" s="4" t="s">
        <v>90</v>
      </c>
      <c r="C95" s="3" t="s">
        <v>220</v>
      </c>
      <c r="E95" s="6"/>
      <c r="G95" s="19">
        <v>0.5878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V95" s="16">
        <f>NOV!O95-O95</f>
        <v>0</v>
      </c>
    </row>
    <row r="96" spans="1:22" ht="11.25">
      <c r="A96" s="4" t="s">
        <v>91</v>
      </c>
      <c r="C96" s="3" t="s">
        <v>221</v>
      </c>
      <c r="E96" s="6">
        <v>15816.36</v>
      </c>
      <c r="G96" s="19">
        <v>0.5878</v>
      </c>
      <c r="I96" s="20">
        <f t="shared" si="5"/>
        <v>9296.856408</v>
      </c>
      <c r="K96" s="5">
        <f t="shared" si="6"/>
        <v>6519.503592000001</v>
      </c>
      <c r="M96" s="14">
        <v>0.2387</v>
      </c>
      <c r="O96" s="5">
        <f t="shared" si="9"/>
        <v>1556.2055074104003</v>
      </c>
      <c r="Q96" s="16">
        <f t="shared" si="7"/>
        <v>4963.298084589601</v>
      </c>
      <c r="S96" s="16">
        <f t="shared" si="8"/>
        <v>15816.36</v>
      </c>
      <c r="V96" s="16">
        <f>NOV!O96-O96</f>
        <v>331.47705858959966</v>
      </c>
    </row>
    <row r="97" spans="1:22" ht="11.25">
      <c r="A97" s="4" t="s">
        <v>92</v>
      </c>
      <c r="C97" s="3" t="s">
        <v>222</v>
      </c>
      <c r="E97" s="6">
        <v>76439.32</v>
      </c>
      <c r="G97" s="19">
        <v>0.5878</v>
      </c>
      <c r="I97" s="20">
        <f t="shared" si="5"/>
        <v>44931.032296000005</v>
      </c>
      <c r="K97" s="5">
        <f t="shared" si="6"/>
        <v>31508.287704000002</v>
      </c>
      <c r="M97" s="14">
        <v>0.2455</v>
      </c>
      <c r="O97" s="5">
        <f t="shared" si="9"/>
        <v>7735.284631332001</v>
      </c>
      <c r="Q97" s="16">
        <f t="shared" si="7"/>
        <v>23773.003072668</v>
      </c>
      <c r="S97" s="16">
        <f t="shared" si="8"/>
        <v>76439.32</v>
      </c>
      <c r="V97" s="16">
        <f>NOV!O97-O97</f>
        <v>1647.641898668</v>
      </c>
    </row>
    <row r="98" spans="1:22" ht="11.25">
      <c r="A98" s="4" t="s">
        <v>93</v>
      </c>
      <c r="C98" s="3" t="s">
        <v>223</v>
      </c>
      <c r="E98" s="6">
        <v>138759.81</v>
      </c>
      <c r="G98" s="19">
        <v>0.5878</v>
      </c>
      <c r="I98" s="20">
        <f t="shared" si="5"/>
        <v>81563.016318</v>
      </c>
      <c r="K98" s="5">
        <f t="shared" si="6"/>
        <v>57196.793682</v>
      </c>
      <c r="M98" s="14">
        <v>0.3853</v>
      </c>
      <c r="O98" s="5">
        <f t="shared" si="9"/>
        <v>22037.9246056746</v>
      </c>
      <c r="Q98" s="16">
        <f t="shared" si="7"/>
        <v>35158.8690763254</v>
      </c>
      <c r="S98" s="16">
        <f t="shared" si="8"/>
        <v>138759.81</v>
      </c>
      <c r="V98" s="16">
        <f>NOV!O98-O98</f>
        <v>4694.152790825396</v>
      </c>
    </row>
    <row r="99" spans="1:22" ht="11.25">
      <c r="A99" s="4" t="s">
        <v>94</v>
      </c>
      <c r="C99" s="3" t="s">
        <v>224</v>
      </c>
      <c r="E99" s="6">
        <v>37979.12</v>
      </c>
      <c r="G99" s="19">
        <v>0.5878</v>
      </c>
      <c r="I99" s="20">
        <f t="shared" si="5"/>
        <v>22324.126736000002</v>
      </c>
      <c r="K99" s="5">
        <f t="shared" si="6"/>
        <v>15654.993264</v>
      </c>
      <c r="M99" s="14">
        <v>0.276</v>
      </c>
      <c r="O99" s="5">
        <f t="shared" si="9"/>
        <v>4320.778140864</v>
      </c>
      <c r="Q99" s="16">
        <f t="shared" si="7"/>
        <v>11334.215123136</v>
      </c>
      <c r="S99" s="16">
        <f t="shared" si="8"/>
        <v>37979.12</v>
      </c>
      <c r="V99" s="16">
        <f>NOV!O99-O99</f>
        <v>920.3404191360005</v>
      </c>
    </row>
    <row r="100" spans="1:22" ht="11.25">
      <c r="A100" s="4" t="s">
        <v>95</v>
      </c>
      <c r="C100" s="3" t="s">
        <v>225</v>
      </c>
      <c r="E100" s="6">
        <v>28511.97</v>
      </c>
      <c r="G100" s="19">
        <v>0.5878</v>
      </c>
      <c r="I100" s="20">
        <f t="shared" si="5"/>
        <v>16759.335966</v>
      </c>
      <c r="K100" s="5">
        <f t="shared" si="6"/>
        <v>11752.634034000002</v>
      </c>
      <c r="M100" s="14">
        <v>0.3025</v>
      </c>
      <c r="O100" s="5">
        <f t="shared" si="9"/>
        <v>3555.171795285001</v>
      </c>
      <c r="Q100" s="16">
        <f t="shared" si="7"/>
        <v>8197.462238715001</v>
      </c>
      <c r="S100" s="16">
        <f t="shared" si="8"/>
        <v>28511.97</v>
      </c>
      <c r="V100" s="16">
        <f>NOV!O100-O100</f>
        <v>757.2636672149988</v>
      </c>
    </row>
    <row r="101" spans="1:22" ht="11.25">
      <c r="A101" s="4" t="s">
        <v>96</v>
      </c>
      <c r="C101" s="3" t="s">
        <v>226</v>
      </c>
      <c r="E101" s="6">
        <v>11812.66</v>
      </c>
      <c r="G101" s="19">
        <v>0.5878</v>
      </c>
      <c r="I101" s="20">
        <f t="shared" si="5"/>
        <v>6943.481548</v>
      </c>
      <c r="K101" s="5">
        <f t="shared" si="6"/>
        <v>4869.178452</v>
      </c>
      <c r="M101" s="14">
        <v>0.2755</v>
      </c>
      <c r="O101" s="5">
        <f t="shared" si="9"/>
        <v>1341.4586635260002</v>
      </c>
      <c r="Q101" s="16">
        <f t="shared" si="7"/>
        <v>3527.719788474</v>
      </c>
      <c r="S101" s="16">
        <f t="shared" si="8"/>
        <v>11812.66</v>
      </c>
      <c r="V101" s="16">
        <f>NOV!O101-O101</f>
        <v>285.7352514739998</v>
      </c>
    </row>
    <row r="102" spans="1:22" ht="11.25">
      <c r="A102" s="4" t="s">
        <v>97</v>
      </c>
      <c r="C102" s="3" t="s">
        <v>227</v>
      </c>
      <c r="E102" s="6">
        <v>25007.48</v>
      </c>
      <c r="G102" s="19">
        <v>0.5878</v>
      </c>
      <c r="I102" s="20">
        <f t="shared" si="5"/>
        <v>14699.396744</v>
      </c>
      <c r="K102" s="5">
        <f t="shared" si="6"/>
        <v>10308.083256</v>
      </c>
      <c r="M102" s="14">
        <v>0.2708</v>
      </c>
      <c r="O102" s="5">
        <f t="shared" si="9"/>
        <v>2791.4289457247996</v>
      </c>
      <c r="Q102" s="16">
        <f t="shared" si="7"/>
        <v>7516.6543102752</v>
      </c>
      <c r="S102" s="16">
        <f t="shared" si="8"/>
        <v>25007.48</v>
      </c>
      <c r="V102" s="16">
        <f>NOV!O102-O102</f>
        <v>594.5838462751999</v>
      </c>
    </row>
    <row r="103" spans="1:22" ht="11.25">
      <c r="A103" s="4" t="s">
        <v>98</v>
      </c>
      <c r="C103" s="3" t="s">
        <v>228</v>
      </c>
      <c r="E103" s="6">
        <v>36807.67</v>
      </c>
      <c r="G103" s="19">
        <v>0.5878</v>
      </c>
      <c r="I103" s="20">
        <f t="shared" si="5"/>
        <v>21635.548425999998</v>
      </c>
      <c r="K103" s="5">
        <f t="shared" si="6"/>
        <v>15172.121574</v>
      </c>
      <c r="M103" s="14">
        <v>0.3888</v>
      </c>
      <c r="O103" s="5">
        <f t="shared" si="9"/>
        <v>5898.9208679712</v>
      </c>
      <c r="Q103" s="16">
        <f t="shared" si="7"/>
        <v>9273.200706028802</v>
      </c>
      <c r="S103" s="16">
        <f t="shared" si="8"/>
        <v>36807.67</v>
      </c>
      <c r="V103" s="16">
        <f>NOV!O103-O103</f>
        <v>1256.490180028799</v>
      </c>
    </row>
    <row r="104" spans="1:22" ht="11.25">
      <c r="A104" s="4" t="s">
        <v>99</v>
      </c>
      <c r="C104" s="3" t="s">
        <v>229</v>
      </c>
      <c r="E104" s="6">
        <v>135065.87</v>
      </c>
      <c r="G104" s="19">
        <v>0.5878</v>
      </c>
      <c r="I104" s="20">
        <f t="shared" si="5"/>
        <v>79391.718386</v>
      </c>
      <c r="K104" s="5">
        <f t="shared" si="6"/>
        <v>55674.151614</v>
      </c>
      <c r="M104" s="14">
        <v>0.5309</v>
      </c>
      <c r="O104" s="5">
        <f t="shared" si="9"/>
        <v>29557.407091872603</v>
      </c>
      <c r="Q104" s="16">
        <f t="shared" si="7"/>
        <v>26116.7445221274</v>
      </c>
      <c r="S104" s="16">
        <f t="shared" si="8"/>
        <v>135065.87</v>
      </c>
      <c r="V104" s="16">
        <f>NOV!O104-O104</f>
        <v>6295.828099627401</v>
      </c>
    </row>
    <row r="105" spans="1:22" ht="11.25">
      <c r="A105" s="4" t="s">
        <v>100</v>
      </c>
      <c r="C105" s="3" t="s">
        <v>230</v>
      </c>
      <c r="E105" s="6"/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V105" s="16">
        <f>NOV!O105-O105</f>
        <v>0</v>
      </c>
    </row>
    <row r="106" spans="1:22" ht="11.25">
      <c r="A106" s="4" t="s">
        <v>101</v>
      </c>
      <c r="C106" s="3" t="s">
        <v>231</v>
      </c>
      <c r="E106" s="6">
        <v>25640.27</v>
      </c>
      <c r="G106" s="19">
        <v>0.5878</v>
      </c>
      <c r="I106" s="20">
        <f t="shared" si="5"/>
        <v>15071.350706</v>
      </c>
      <c r="K106" s="5">
        <f t="shared" si="6"/>
        <v>10568.919294000001</v>
      </c>
      <c r="M106" s="14">
        <v>0.2547</v>
      </c>
      <c r="O106" s="5">
        <f t="shared" si="9"/>
        <v>2691.9037441818</v>
      </c>
      <c r="Q106" s="16">
        <f t="shared" si="7"/>
        <v>7877.015549818201</v>
      </c>
      <c r="S106" s="16">
        <f t="shared" si="8"/>
        <v>25640.269999999997</v>
      </c>
      <c r="V106" s="16">
        <f>NOV!O106-O106</f>
        <v>573.3846403181997</v>
      </c>
    </row>
    <row r="107" spans="1:22" ht="11.25">
      <c r="A107" s="4" t="s">
        <v>102</v>
      </c>
      <c r="C107" s="3" t="s">
        <v>232</v>
      </c>
      <c r="E107" s="6">
        <v>41085.49</v>
      </c>
      <c r="G107" s="19">
        <v>0.5878</v>
      </c>
      <c r="I107" s="20">
        <f t="shared" si="5"/>
        <v>24150.051022</v>
      </c>
      <c r="K107" s="5">
        <f t="shared" si="6"/>
        <v>16935.438978</v>
      </c>
      <c r="M107" s="14">
        <v>0.2329</v>
      </c>
      <c r="O107" s="5">
        <f t="shared" si="9"/>
        <v>3944.2637379761995</v>
      </c>
      <c r="Q107" s="16">
        <f t="shared" si="7"/>
        <v>12991.175240023798</v>
      </c>
      <c r="S107" s="16">
        <f t="shared" si="8"/>
        <v>41085.49</v>
      </c>
      <c r="V107" s="16">
        <f>NOV!O107-O107</f>
        <v>840.1415725237998</v>
      </c>
    </row>
    <row r="108" spans="1:22" ht="11.25">
      <c r="A108" s="4" t="s">
        <v>103</v>
      </c>
      <c r="C108" s="3" t="s">
        <v>233</v>
      </c>
      <c r="E108" s="6">
        <v>175696.02</v>
      </c>
      <c r="G108" s="19">
        <v>0.5878</v>
      </c>
      <c r="I108" s="20">
        <f t="shared" si="5"/>
        <v>103274.120556</v>
      </c>
      <c r="K108" s="5">
        <f t="shared" si="6"/>
        <v>72421.899444</v>
      </c>
      <c r="M108" s="14">
        <v>0.3068</v>
      </c>
      <c r="O108" s="5">
        <f t="shared" si="9"/>
        <v>22219.0387494192</v>
      </c>
      <c r="Q108" s="16">
        <f t="shared" si="7"/>
        <v>50202.8606945808</v>
      </c>
      <c r="S108" s="16">
        <f t="shared" si="8"/>
        <v>175696.02</v>
      </c>
      <c r="V108" s="16">
        <f>NOV!O108-O108</f>
        <v>4732.730718580799</v>
      </c>
    </row>
    <row r="109" spans="1:22" ht="11.25">
      <c r="A109" s="4" t="s">
        <v>104</v>
      </c>
      <c r="C109" s="3" t="s">
        <v>234</v>
      </c>
      <c r="E109" s="6">
        <v>96698.56</v>
      </c>
      <c r="G109" s="19">
        <v>0.5878</v>
      </c>
      <c r="I109" s="20">
        <f t="shared" si="5"/>
        <v>56839.413567999996</v>
      </c>
      <c r="K109" s="5">
        <f t="shared" si="6"/>
        <v>39859.146432</v>
      </c>
      <c r="M109" s="14">
        <v>0.3715</v>
      </c>
      <c r="O109" s="5">
        <f t="shared" si="9"/>
        <v>14807.672899488</v>
      </c>
      <c r="Q109" s="16">
        <f t="shared" si="7"/>
        <v>25051.473532512002</v>
      </c>
      <c r="S109" s="16">
        <f t="shared" si="8"/>
        <v>96698.56</v>
      </c>
      <c r="V109" s="16">
        <f>NOV!O109-O109</f>
        <v>3154.0846205119997</v>
      </c>
    </row>
    <row r="110" spans="1:22" ht="11.25">
      <c r="A110" s="4" t="s">
        <v>105</v>
      </c>
      <c r="C110" s="3" t="s">
        <v>235</v>
      </c>
      <c r="E110" s="6"/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V110" s="16">
        <f>NOV!O110-O110</f>
        <v>0</v>
      </c>
    </row>
    <row r="111" spans="1:22" ht="11.25">
      <c r="A111" s="4" t="s">
        <v>106</v>
      </c>
      <c r="C111" s="3" t="s">
        <v>236</v>
      </c>
      <c r="E111" s="6">
        <v>715.2</v>
      </c>
      <c r="G111" s="19">
        <v>0.5878</v>
      </c>
      <c r="I111" s="20">
        <f t="shared" si="5"/>
        <v>420.39456</v>
      </c>
      <c r="K111" s="5">
        <f t="shared" si="6"/>
        <v>294.80544000000003</v>
      </c>
      <c r="M111" s="14">
        <v>0.2496</v>
      </c>
      <c r="O111" s="5">
        <f t="shared" si="9"/>
        <v>73.583437824</v>
      </c>
      <c r="Q111" s="16">
        <f t="shared" si="7"/>
        <v>221.22200217600005</v>
      </c>
      <c r="S111" s="16">
        <f t="shared" si="8"/>
        <v>715.2</v>
      </c>
      <c r="V111" s="16">
        <f>NOV!O111-O111</f>
        <v>15.673522176000006</v>
      </c>
    </row>
    <row r="112" spans="1:22" ht="11.25">
      <c r="A112" s="4" t="s">
        <v>107</v>
      </c>
      <c r="C112" s="3" t="s">
        <v>237</v>
      </c>
      <c r="E112" s="6">
        <v>126464.51</v>
      </c>
      <c r="G112" s="19">
        <v>0.5878</v>
      </c>
      <c r="I112" s="20">
        <f t="shared" si="5"/>
        <v>74335.838978</v>
      </c>
      <c r="K112" s="5">
        <f t="shared" si="6"/>
        <v>52128.671021999995</v>
      </c>
      <c r="M112" s="14">
        <v>0.2223</v>
      </c>
      <c r="O112" s="5">
        <f t="shared" si="9"/>
        <v>11588.203568190598</v>
      </c>
      <c r="Q112" s="16">
        <f t="shared" si="7"/>
        <v>40540.4674538094</v>
      </c>
      <c r="S112" s="16">
        <f t="shared" si="8"/>
        <v>126464.51</v>
      </c>
      <c r="V112" s="16">
        <f>NOV!O112-O112</f>
        <v>2468.3267183094013</v>
      </c>
    </row>
    <row r="113" spans="1:22" ht="11.25">
      <c r="A113" s="4" t="s">
        <v>108</v>
      </c>
      <c r="C113" s="3" t="s">
        <v>238</v>
      </c>
      <c r="E113" s="6">
        <v>653</v>
      </c>
      <c r="G113" s="19">
        <v>0.5878</v>
      </c>
      <c r="I113" s="20">
        <f t="shared" si="5"/>
        <v>383.8334</v>
      </c>
      <c r="K113" s="5">
        <f t="shared" si="6"/>
        <v>269.1666</v>
      </c>
      <c r="M113" s="14">
        <v>0.371</v>
      </c>
      <c r="O113" s="5">
        <f t="shared" si="9"/>
        <v>99.8608086</v>
      </c>
      <c r="Q113" s="16">
        <f t="shared" si="7"/>
        <v>169.30579140000003</v>
      </c>
      <c r="S113" s="16">
        <f t="shared" si="8"/>
        <v>653</v>
      </c>
      <c r="V113" s="16">
        <f>NOV!O113-O113</f>
        <v>21.270691400000004</v>
      </c>
    </row>
    <row r="114" spans="1:22" ht="11.25">
      <c r="A114" s="4" t="s">
        <v>110</v>
      </c>
      <c r="C114" s="3" t="s">
        <v>239</v>
      </c>
      <c r="E114" s="6">
        <v>90646.27</v>
      </c>
      <c r="G114" s="19">
        <v>0.5878</v>
      </c>
      <c r="I114" s="20">
        <f t="shared" si="5"/>
        <v>53281.877506000004</v>
      </c>
      <c r="K114" s="5">
        <f t="shared" si="6"/>
        <v>37364.392494</v>
      </c>
      <c r="M114" s="14">
        <v>0.3441</v>
      </c>
      <c r="O114" s="5">
        <f t="shared" si="9"/>
        <v>12857.0874571854</v>
      </c>
      <c r="Q114" s="16">
        <f t="shared" si="7"/>
        <v>24507.3050368146</v>
      </c>
      <c r="S114" s="16">
        <f t="shared" si="8"/>
        <v>90646.26999999999</v>
      </c>
      <c r="V114" s="16">
        <f>NOV!O114-O114</f>
        <v>2738.603296314601</v>
      </c>
    </row>
    <row r="115" spans="1:22" ht="11.25">
      <c r="A115" s="4" t="s">
        <v>111</v>
      </c>
      <c r="C115" s="3" t="s">
        <v>240</v>
      </c>
      <c r="E115" s="6">
        <v>12189.2</v>
      </c>
      <c r="G115" s="19">
        <v>0.5878</v>
      </c>
      <c r="I115" s="20">
        <f t="shared" si="5"/>
        <v>7164.8117600000005</v>
      </c>
      <c r="K115" s="5">
        <f t="shared" si="6"/>
        <v>5024.38824</v>
      </c>
      <c r="M115" s="14">
        <v>0.3146</v>
      </c>
      <c r="O115" s="5">
        <f t="shared" si="9"/>
        <v>1580.672540304</v>
      </c>
      <c r="Q115" s="16">
        <f t="shared" si="7"/>
        <v>3443.7156996960002</v>
      </c>
      <c r="S115" s="16">
        <f t="shared" si="8"/>
        <v>12189.2</v>
      </c>
      <c r="V115" s="16">
        <f>NOV!O115-O115</f>
        <v>336.68861969600016</v>
      </c>
    </row>
    <row r="116" spans="1:22" ht="11.25">
      <c r="A116" s="4" t="s">
        <v>109</v>
      </c>
      <c r="C116" s="3" t="s">
        <v>279</v>
      </c>
      <c r="E116" s="6">
        <v>653</v>
      </c>
      <c r="G116" s="19">
        <v>0.5878</v>
      </c>
      <c r="I116" s="20">
        <f t="shared" si="5"/>
        <v>383.8334</v>
      </c>
      <c r="K116" s="5">
        <f t="shared" si="6"/>
        <v>269.1666</v>
      </c>
      <c r="M116" s="14">
        <v>0.3223</v>
      </c>
      <c r="O116" s="5">
        <f t="shared" si="9"/>
        <v>86.75239518</v>
      </c>
      <c r="Q116" s="16">
        <f t="shared" si="7"/>
        <v>182.41420482</v>
      </c>
      <c r="S116" s="16">
        <f t="shared" si="8"/>
        <v>653</v>
      </c>
      <c r="V116" s="16">
        <f>NOV!O116-O116</f>
        <v>18.47855482</v>
      </c>
    </row>
    <row r="117" spans="1:22" ht="11.25">
      <c r="A117" s="4" t="s">
        <v>112</v>
      </c>
      <c r="C117" s="3" t="s">
        <v>241</v>
      </c>
      <c r="E117" s="6">
        <v>129878.56</v>
      </c>
      <c r="G117" s="19">
        <v>0.5878</v>
      </c>
      <c r="I117" s="20">
        <f t="shared" si="5"/>
        <v>76342.617568</v>
      </c>
      <c r="K117" s="5">
        <f t="shared" si="6"/>
        <v>53535.942431999996</v>
      </c>
      <c r="M117" s="14">
        <v>0.3808</v>
      </c>
      <c r="O117" s="5">
        <f t="shared" si="9"/>
        <v>20386.4868781056</v>
      </c>
      <c r="Q117" s="16">
        <f t="shared" si="7"/>
        <v>33149.4555538944</v>
      </c>
      <c r="S117" s="16">
        <f t="shared" si="8"/>
        <v>129878.56</v>
      </c>
      <c r="V117" s="16">
        <f>NOV!O117-O117</f>
        <v>4342.390945894404</v>
      </c>
    </row>
    <row r="118" spans="1:22" ht="11.25">
      <c r="A118" s="4" t="s">
        <v>113</v>
      </c>
      <c r="C118" s="3" t="s">
        <v>242</v>
      </c>
      <c r="E118" s="6">
        <v>19152.84</v>
      </c>
      <c r="G118" s="19">
        <v>0.5878</v>
      </c>
      <c r="I118" s="20">
        <f t="shared" si="5"/>
        <v>11258.039352</v>
      </c>
      <c r="K118" s="5">
        <f t="shared" si="6"/>
        <v>7894.800648</v>
      </c>
      <c r="M118" s="14">
        <v>0.2667</v>
      </c>
      <c r="O118" s="5">
        <f t="shared" si="9"/>
        <v>2105.5433328216</v>
      </c>
      <c r="Q118" s="16">
        <f t="shared" si="7"/>
        <v>5789.2573151784</v>
      </c>
      <c r="S118" s="16">
        <f t="shared" si="8"/>
        <v>19152.84</v>
      </c>
      <c r="V118" s="16">
        <f>NOV!O118-O118</f>
        <v>448.48788117840013</v>
      </c>
    </row>
    <row r="119" spans="1:22" ht="11.25">
      <c r="A119" s="4" t="s">
        <v>114</v>
      </c>
      <c r="C119" s="3" t="s">
        <v>243</v>
      </c>
      <c r="E119" s="6"/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V119" s="16">
        <f>NOV!O119-O119</f>
        <v>0</v>
      </c>
    </row>
    <row r="120" spans="1:22" ht="11.25">
      <c r="A120" s="4" t="s">
        <v>115</v>
      </c>
      <c r="C120" s="3" t="s">
        <v>244</v>
      </c>
      <c r="E120" s="6">
        <v>240488.19</v>
      </c>
      <c r="G120" s="19">
        <v>0.5878</v>
      </c>
      <c r="I120" s="20">
        <f t="shared" si="5"/>
        <v>141358.958082</v>
      </c>
      <c r="K120" s="5">
        <f t="shared" si="6"/>
        <v>99129.231918</v>
      </c>
      <c r="M120" s="14">
        <v>0.2736</v>
      </c>
      <c r="O120" s="5">
        <f t="shared" si="9"/>
        <v>27121.757852764804</v>
      </c>
      <c r="Q120" s="16">
        <f t="shared" si="7"/>
        <v>72007.4740652352</v>
      </c>
      <c r="S120" s="16">
        <f t="shared" si="8"/>
        <v>240488.19</v>
      </c>
      <c r="V120" s="16">
        <f>NOV!O120-O120</f>
        <v>5777.026539235198</v>
      </c>
    </row>
    <row r="121" spans="1:22" ht="11.25">
      <c r="A121" s="4" t="s">
        <v>116</v>
      </c>
      <c r="C121" s="3" t="s">
        <v>245</v>
      </c>
      <c r="E121" s="6">
        <v>21690.98</v>
      </c>
      <c r="G121" s="19">
        <v>0.5878</v>
      </c>
      <c r="I121" s="20">
        <f t="shared" si="5"/>
        <v>12749.958043999999</v>
      </c>
      <c r="K121" s="5">
        <f t="shared" si="6"/>
        <v>8941.021956</v>
      </c>
      <c r="M121" s="14">
        <v>0.4168</v>
      </c>
      <c r="O121" s="5">
        <f t="shared" si="9"/>
        <v>3726.6179512608</v>
      </c>
      <c r="Q121" s="16">
        <f t="shared" si="7"/>
        <v>5214.404004739201</v>
      </c>
      <c r="S121" s="16">
        <f t="shared" si="8"/>
        <v>21690.98</v>
      </c>
      <c r="V121" s="16">
        <f>NOV!O121-O121</f>
        <v>793.7822807391999</v>
      </c>
    </row>
    <row r="122" spans="1:22" ht="11.25">
      <c r="A122" s="4" t="s">
        <v>117</v>
      </c>
      <c r="C122" s="3" t="s">
        <v>246</v>
      </c>
      <c r="E122" s="6"/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V122" s="16">
        <f>NOV!O122-O122</f>
        <v>0</v>
      </c>
    </row>
    <row r="123" spans="1:22" ht="11.25">
      <c r="A123" s="4" t="s">
        <v>118</v>
      </c>
      <c r="C123" s="3" t="s">
        <v>247</v>
      </c>
      <c r="E123" s="6"/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V123" s="16">
        <f>NOV!O123-O123</f>
        <v>0</v>
      </c>
    </row>
    <row r="124" spans="1:22" ht="11.25">
      <c r="A124" s="4" t="s">
        <v>119</v>
      </c>
      <c r="C124" s="3" t="s">
        <v>248</v>
      </c>
      <c r="E124" s="6">
        <v>87132.74</v>
      </c>
      <c r="G124" s="19">
        <v>0.5878</v>
      </c>
      <c r="I124" s="20">
        <f t="shared" si="5"/>
        <v>51216.624572</v>
      </c>
      <c r="K124" s="5">
        <f t="shared" si="6"/>
        <v>35916.115428000005</v>
      </c>
      <c r="M124" s="14">
        <v>0.2773</v>
      </c>
      <c r="O124" s="5">
        <f t="shared" si="9"/>
        <v>9959.538808184401</v>
      </c>
      <c r="Q124" s="16">
        <f t="shared" si="7"/>
        <v>25956.576619815605</v>
      </c>
      <c r="S124" s="16">
        <f t="shared" si="8"/>
        <v>87132.74</v>
      </c>
      <c r="V124" s="16">
        <f>NOV!O124-O124</f>
        <v>2121.4155928155997</v>
      </c>
    </row>
    <row r="125" spans="1:22" ht="11.25">
      <c r="A125" s="4" t="s">
        <v>120</v>
      </c>
      <c r="C125" s="3" t="s">
        <v>249</v>
      </c>
      <c r="E125" s="6">
        <v>393220.49</v>
      </c>
      <c r="G125" s="19">
        <v>0.5878</v>
      </c>
      <c r="I125" s="20">
        <f t="shared" si="5"/>
        <v>231135.00402199998</v>
      </c>
      <c r="K125" s="5">
        <f t="shared" si="6"/>
        <v>162085.485978</v>
      </c>
      <c r="M125" s="14">
        <v>0.2455</v>
      </c>
      <c r="O125" s="5">
        <f t="shared" si="9"/>
        <v>39791.986807599</v>
      </c>
      <c r="Q125" s="16">
        <f t="shared" si="7"/>
        <v>122293.49917040102</v>
      </c>
      <c r="S125" s="16">
        <f t="shared" si="8"/>
        <v>393220.49</v>
      </c>
      <c r="V125" s="16">
        <f>NOV!O125-O125</f>
        <v>8475.828339900996</v>
      </c>
    </row>
    <row r="126" spans="1:22" ht="11.25">
      <c r="A126" s="4" t="s">
        <v>121</v>
      </c>
      <c r="C126" s="3" t="s">
        <v>250</v>
      </c>
      <c r="E126" s="6"/>
      <c r="G126" s="19">
        <v>0.5878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V126" s="16">
        <f>NOV!O126-O126</f>
        <v>0</v>
      </c>
    </row>
    <row r="127" spans="1:22" ht="11.25">
      <c r="A127" s="4" t="s">
        <v>122</v>
      </c>
      <c r="C127" s="3" t="s">
        <v>251</v>
      </c>
      <c r="E127" s="6">
        <v>201258.57</v>
      </c>
      <c r="G127" s="19">
        <v>0.5878</v>
      </c>
      <c r="I127" s="20">
        <f t="shared" si="5"/>
        <v>118299.787446</v>
      </c>
      <c r="K127" s="5">
        <f t="shared" si="6"/>
        <v>82958.782554</v>
      </c>
      <c r="M127" s="14">
        <v>0.3535</v>
      </c>
      <c r="O127" s="5">
        <f t="shared" si="9"/>
        <v>29325.929632839</v>
      </c>
      <c r="Q127" s="16">
        <f t="shared" si="7"/>
        <v>53632.852921161</v>
      </c>
      <c r="S127" s="16">
        <f t="shared" si="8"/>
        <v>201258.57</v>
      </c>
      <c r="V127" s="16">
        <f>NOV!O127-O127</f>
        <v>6246.522614660997</v>
      </c>
    </row>
    <row r="128" spans="1:22" ht="11.25">
      <c r="A128" s="4" t="s">
        <v>123</v>
      </c>
      <c r="C128" s="3" t="s">
        <v>252</v>
      </c>
      <c r="E128" s="6">
        <v>11593.12</v>
      </c>
      <c r="G128" s="19">
        <v>0.5878</v>
      </c>
      <c r="I128" s="20">
        <f t="shared" si="5"/>
        <v>6814.435936000001</v>
      </c>
      <c r="K128" s="5">
        <f t="shared" si="6"/>
        <v>4778.684064</v>
      </c>
      <c r="M128" s="14">
        <v>0.2787</v>
      </c>
      <c r="O128" s="5">
        <f t="shared" si="9"/>
        <v>1331.8192486368</v>
      </c>
      <c r="Q128" s="16">
        <f t="shared" si="7"/>
        <v>3446.8648153632003</v>
      </c>
      <c r="S128" s="16">
        <f t="shared" si="8"/>
        <v>11593.12</v>
      </c>
      <c r="V128" s="16">
        <f>NOV!O128-O128</f>
        <v>283.6820233632002</v>
      </c>
    </row>
    <row r="129" spans="1:22" ht="11.25">
      <c r="A129" s="4" t="s">
        <v>124</v>
      </c>
      <c r="C129" s="3" t="s">
        <v>253</v>
      </c>
      <c r="E129" s="6">
        <v>160996.97</v>
      </c>
      <c r="G129" s="19">
        <v>0.5878</v>
      </c>
      <c r="I129" s="20">
        <f t="shared" si="5"/>
        <v>94634.018966</v>
      </c>
      <c r="K129" s="5">
        <f t="shared" si="6"/>
        <v>66362.951034</v>
      </c>
      <c r="M129" s="14">
        <v>0.2605</v>
      </c>
      <c r="O129" s="5">
        <f t="shared" si="9"/>
        <v>17287.548744357002</v>
      </c>
      <c r="Q129" s="16">
        <f t="shared" si="7"/>
        <v>49075.402289642996</v>
      </c>
      <c r="S129" s="16">
        <f t="shared" si="8"/>
        <v>160996.97</v>
      </c>
      <c r="V129" s="16">
        <f>NOV!O129-O129</f>
        <v>3682.3065981429972</v>
      </c>
    </row>
    <row r="130" spans="1:22" ht="11.25">
      <c r="A130" s="4" t="s">
        <v>125</v>
      </c>
      <c r="C130" s="3" t="s">
        <v>254</v>
      </c>
      <c r="E130" s="6">
        <v>6551</v>
      </c>
      <c r="G130" s="19">
        <v>0.5878</v>
      </c>
      <c r="I130" s="20">
        <f t="shared" si="5"/>
        <v>3850.6778</v>
      </c>
      <c r="K130" s="5">
        <f t="shared" si="6"/>
        <v>2700.3222</v>
      </c>
      <c r="M130" s="14">
        <v>0.2035</v>
      </c>
      <c r="O130" s="5">
        <f t="shared" si="9"/>
        <v>549.5155677</v>
      </c>
      <c r="Q130" s="16">
        <f t="shared" si="7"/>
        <v>2150.8066323000003</v>
      </c>
      <c r="S130" s="16">
        <f t="shared" si="8"/>
        <v>6551</v>
      </c>
      <c r="V130" s="16">
        <f>NOV!O130-O130</f>
        <v>117.04868229999988</v>
      </c>
    </row>
    <row r="131" spans="1:22" ht="11.25">
      <c r="A131" s="4" t="s">
        <v>126</v>
      </c>
      <c r="C131" s="3" t="s">
        <v>255</v>
      </c>
      <c r="E131" s="6">
        <v>572254.57</v>
      </c>
      <c r="G131" s="19">
        <v>0.5878</v>
      </c>
      <c r="I131" s="20">
        <f t="shared" si="5"/>
        <v>336371.236246</v>
      </c>
      <c r="K131" s="5">
        <f t="shared" si="6"/>
        <v>235883.33375399996</v>
      </c>
      <c r="M131" s="14">
        <v>0.3691</v>
      </c>
      <c r="O131" s="5">
        <f t="shared" si="9"/>
        <v>87064.53848860138</v>
      </c>
      <c r="Q131" s="16">
        <f t="shared" si="7"/>
        <v>148818.79526539857</v>
      </c>
      <c r="S131" s="16">
        <f t="shared" si="8"/>
        <v>572254.57</v>
      </c>
      <c r="V131" s="16">
        <f>NOV!O131-O131</f>
        <v>18545.042404898602</v>
      </c>
    </row>
    <row r="132" spans="1:22" ht="11.25">
      <c r="A132" s="4" t="s">
        <v>127</v>
      </c>
      <c r="C132" s="3" t="s">
        <v>256</v>
      </c>
      <c r="E132" s="6">
        <v>269284.79</v>
      </c>
      <c r="G132" s="19">
        <v>0.5878</v>
      </c>
      <c r="I132" s="20">
        <f t="shared" si="5"/>
        <v>158285.599562</v>
      </c>
      <c r="K132" s="5">
        <f t="shared" si="6"/>
        <v>110999.19043799999</v>
      </c>
      <c r="M132" s="14">
        <v>0.3072</v>
      </c>
      <c r="O132" s="5">
        <f t="shared" si="9"/>
        <v>34098.95130255359</v>
      </c>
      <c r="Q132" s="16">
        <f t="shared" si="7"/>
        <v>76900.2391354464</v>
      </c>
      <c r="S132" s="16">
        <f t="shared" si="8"/>
        <v>269284.79</v>
      </c>
      <c r="V132" s="16">
        <f>NOV!O132-O132</f>
        <v>7263.192441446401</v>
      </c>
    </row>
    <row r="133" spans="1:22" ht="11.25">
      <c r="A133" s="4" t="s">
        <v>128</v>
      </c>
      <c r="C133" s="3" t="s">
        <v>257</v>
      </c>
      <c r="E133" s="6">
        <v>35657.4</v>
      </c>
      <c r="G133" s="19">
        <v>0.5878</v>
      </c>
      <c r="I133" s="20">
        <f t="shared" si="5"/>
        <v>20959.41972</v>
      </c>
      <c r="K133" s="5">
        <f t="shared" si="6"/>
        <v>14697.98028</v>
      </c>
      <c r="M133" s="14">
        <v>0.3513</v>
      </c>
      <c r="O133" s="5">
        <f t="shared" si="9"/>
        <v>5163.400472364</v>
      </c>
      <c r="Q133" s="16">
        <f t="shared" si="7"/>
        <v>9534.579807636</v>
      </c>
      <c r="S133" s="16">
        <f t="shared" si="8"/>
        <v>35657.4</v>
      </c>
      <c r="V133" s="16">
        <f>NOV!O133-O133</f>
        <v>1099.821837636</v>
      </c>
    </row>
    <row r="134" spans="1:22" ht="11.25">
      <c r="A134" s="4" t="s">
        <v>129</v>
      </c>
      <c r="C134" s="3" t="s">
        <v>258</v>
      </c>
      <c r="E134" s="6">
        <v>59398.2</v>
      </c>
      <c r="G134" s="19">
        <v>0.5878</v>
      </c>
      <c r="I134" s="20">
        <f t="shared" si="5"/>
        <v>34914.261959999996</v>
      </c>
      <c r="K134" s="5">
        <f t="shared" si="6"/>
        <v>24483.93804</v>
      </c>
      <c r="M134" s="14">
        <v>0.2699</v>
      </c>
      <c r="O134" s="5">
        <f t="shared" si="9"/>
        <v>6608.2148769959995</v>
      </c>
      <c r="Q134" s="16">
        <f t="shared" si="7"/>
        <v>17875.723163004</v>
      </c>
      <c r="S134" s="16">
        <f t="shared" si="8"/>
        <v>59398.2</v>
      </c>
      <c r="V134" s="16">
        <f>NOV!O134-O134</f>
        <v>1407.5722130039994</v>
      </c>
    </row>
    <row r="135" spans="1:22" ht="11.25">
      <c r="A135" s="4" t="s">
        <v>130</v>
      </c>
      <c r="C135" s="3" t="s">
        <v>259</v>
      </c>
      <c r="E135" s="6">
        <v>20033.32</v>
      </c>
      <c r="G135" s="19">
        <v>0.5878</v>
      </c>
      <c r="I135" s="20">
        <f t="shared" si="5"/>
        <v>11775.585496</v>
      </c>
      <c r="K135" s="5">
        <f t="shared" si="6"/>
        <v>8257.734504</v>
      </c>
      <c r="M135" s="14">
        <v>0.2432</v>
      </c>
      <c r="O135" s="5">
        <f t="shared" si="9"/>
        <v>2008.2810313728</v>
      </c>
      <c r="Q135" s="16">
        <f t="shared" si="7"/>
        <v>6249.4534726271995</v>
      </c>
      <c r="S135" s="16">
        <f t="shared" si="8"/>
        <v>20033.32</v>
      </c>
      <c r="V135" s="16">
        <f>NOV!O135-O135</f>
        <v>427.7706806271999</v>
      </c>
    </row>
    <row r="136" spans="1:22" ht="11.25">
      <c r="A136" s="4" t="s">
        <v>131</v>
      </c>
      <c r="C136" s="3" t="s">
        <v>260</v>
      </c>
      <c r="E136" s="6">
        <v>430527.37</v>
      </c>
      <c r="G136" s="19">
        <v>0.5878</v>
      </c>
      <c r="I136" s="20">
        <f t="shared" si="5"/>
        <v>253063.988086</v>
      </c>
      <c r="K136" s="5">
        <f>E136-I136</f>
        <v>177463.381914</v>
      </c>
      <c r="M136" s="14">
        <v>0.3569</v>
      </c>
      <c r="O136" s="5">
        <f>K136*M136</f>
        <v>63336.6810051066</v>
      </c>
      <c r="Q136" s="16">
        <f>K136-O136</f>
        <v>114126.7009088934</v>
      </c>
      <c r="S136" s="16">
        <f>I136+O136+Q136</f>
        <v>430527.37</v>
      </c>
      <c r="V136" s="16">
        <f>NOV!O136-O136</f>
        <v>13490.928171393403</v>
      </c>
    </row>
    <row r="137" spans="1:22" ht="11.25">
      <c r="A137" s="4" t="s">
        <v>132</v>
      </c>
      <c r="C137" s="3" t="s">
        <v>261</v>
      </c>
      <c r="E137" s="6">
        <v>51349.87</v>
      </c>
      <c r="G137" s="19">
        <v>0.5878</v>
      </c>
      <c r="I137" s="20">
        <f t="shared" si="5"/>
        <v>30183.453586</v>
      </c>
      <c r="K137" s="5">
        <f>E137-I137</f>
        <v>21166.416414000003</v>
      </c>
      <c r="M137" s="14">
        <v>0.3843</v>
      </c>
      <c r="O137" s="5">
        <f>K137*M137</f>
        <v>8134.253827900201</v>
      </c>
      <c r="Q137" s="16">
        <f>K137-O137</f>
        <v>13032.162586099803</v>
      </c>
      <c r="S137" s="16">
        <f>I137+O137+Q137</f>
        <v>51349.87</v>
      </c>
      <c r="V137" s="16">
        <f>NOV!O137-O137</f>
        <v>1732.6236925997991</v>
      </c>
    </row>
    <row r="138" spans="1:22" ht="11.25">
      <c r="A138" s="4" t="s">
        <v>133</v>
      </c>
      <c r="C138" s="3" t="s">
        <v>262</v>
      </c>
      <c r="E138" s="6">
        <v>6920.91</v>
      </c>
      <c r="G138" s="19">
        <v>0.5878</v>
      </c>
      <c r="I138" s="20">
        <f>E138*G138</f>
        <v>4068.110898</v>
      </c>
      <c r="K138" s="5">
        <f>E138-I138</f>
        <v>2852.799102</v>
      </c>
      <c r="M138" s="14">
        <v>0.4553</v>
      </c>
      <c r="O138" s="5">
        <f>K138*M138</f>
        <v>1298.8794311406</v>
      </c>
      <c r="Q138" s="16">
        <f>K138-O138</f>
        <v>1553.9196708594</v>
      </c>
      <c r="S138" s="16">
        <f>I138+O138+Q138</f>
        <v>6920.91</v>
      </c>
      <c r="V138" s="16">
        <f>NOV!O138-O138</f>
        <v>276.66573035939996</v>
      </c>
    </row>
    <row r="139" spans="1:22" ht="11.25">
      <c r="A139" s="4" t="s">
        <v>134</v>
      </c>
      <c r="C139" s="3" t="s">
        <v>263</v>
      </c>
      <c r="E139" s="6">
        <v>75356</v>
      </c>
      <c r="G139" s="19">
        <v>0.5878</v>
      </c>
      <c r="I139" s="20">
        <f>E139*G139</f>
        <v>44294.256799999996</v>
      </c>
      <c r="K139" s="5">
        <f>E139-I139</f>
        <v>31061.743200000004</v>
      </c>
      <c r="M139" s="14">
        <v>0.4587</v>
      </c>
      <c r="O139" s="5">
        <f>K139*M139</f>
        <v>14248.021605840002</v>
      </c>
      <c r="Q139" s="16">
        <f>K139-O139</f>
        <v>16813.72159416</v>
      </c>
      <c r="S139" s="16">
        <f>I139+O139+Q139</f>
        <v>75356</v>
      </c>
      <c r="V139" s="16">
        <f>NOV!O139-O139</f>
        <v>3034.8769941599985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22" ht="11.25">
      <c r="C143" s="3" t="s">
        <v>264</v>
      </c>
      <c r="E143" s="6">
        <f>SUM(E9:E142)</f>
        <v>9068512.07</v>
      </c>
      <c r="G143" s="6"/>
      <c r="I143" s="18">
        <f>SUM(I9:I142)</f>
        <v>5330471.394745998</v>
      </c>
      <c r="K143" s="5">
        <f>SUM(K9:K142)</f>
        <v>3738040.675254</v>
      </c>
      <c r="O143" s="5">
        <f>SUM(O9:O142)</f>
        <v>1262482.1596080682</v>
      </c>
      <c r="Q143" s="16">
        <f>K143-O143</f>
        <v>2475558.5156459315</v>
      </c>
      <c r="S143" s="16">
        <f>SUM(S9:S142)</f>
        <v>9068512.07</v>
      </c>
      <c r="V143" s="16">
        <f>SUM(V9:V142)</f>
        <v>268912.9879029316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0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34" t="s">
        <v>292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49818.45</v>
      </c>
      <c r="G9" s="19">
        <v>0.5</v>
      </c>
      <c r="I9" s="20">
        <f>E9*G9</f>
        <v>24909.225</v>
      </c>
      <c r="K9" s="5">
        <f>E9-I9</f>
        <v>24909.225</v>
      </c>
      <c r="M9" s="14">
        <v>0.2332</v>
      </c>
      <c r="O9" s="5">
        <f>K9*M9</f>
        <v>5808.83127</v>
      </c>
      <c r="Q9" s="16">
        <f>K9-O9</f>
        <v>19100.39373</v>
      </c>
      <c r="S9" s="16">
        <f>I9+O9+Q9</f>
        <v>49818.45</v>
      </c>
    </row>
    <row r="10" spans="1:19" ht="11.25">
      <c r="A10" s="4" t="s">
        <v>5</v>
      </c>
      <c r="C10" s="3" t="s">
        <v>135</v>
      </c>
      <c r="E10" s="6">
        <v>89244.25</v>
      </c>
      <c r="G10" s="19">
        <v>0.5</v>
      </c>
      <c r="I10" s="20">
        <f aca="true" t="shared" si="0" ref="I10:I73">E10*G10</f>
        <v>44622.125</v>
      </c>
      <c r="K10" s="5">
        <f aca="true" t="shared" si="1" ref="K10:K73">E10-I10</f>
        <v>44622.125</v>
      </c>
      <c r="M10" s="14">
        <v>0.4474</v>
      </c>
      <c r="O10" s="5">
        <f>K10*M10</f>
        <v>19963.938725</v>
      </c>
      <c r="Q10" s="16">
        <f aca="true" t="shared" si="2" ref="Q10:Q73">K10-O10</f>
        <v>24658.186275</v>
      </c>
      <c r="S10" s="16">
        <f aca="true" t="shared" si="3" ref="S10:S73">I10+O10+Q10</f>
        <v>89244.25</v>
      </c>
    </row>
    <row r="11" spans="1:19" ht="11.25">
      <c r="A11" s="4" t="s">
        <v>6</v>
      </c>
      <c r="C11" s="3" t="s">
        <v>136</v>
      </c>
      <c r="E11" s="6">
        <v>72643.8</v>
      </c>
      <c r="G11" s="19">
        <v>0.5</v>
      </c>
      <c r="I11" s="20">
        <f t="shared" si="0"/>
        <v>36321.9</v>
      </c>
      <c r="K11" s="5">
        <f t="shared" si="1"/>
        <v>36321.9</v>
      </c>
      <c r="M11" s="14">
        <v>0.1924</v>
      </c>
      <c r="O11" s="5">
        <f aca="true" t="shared" si="4" ref="O11:O74">K11*M11</f>
        <v>6988.33356</v>
      </c>
      <c r="Q11" s="16">
        <f t="shared" si="2"/>
        <v>29333.566440000002</v>
      </c>
      <c r="S11" s="16">
        <f t="shared" si="3"/>
        <v>72643.8</v>
      </c>
    </row>
    <row r="12" spans="1:19" ht="11.25">
      <c r="A12" s="4" t="s">
        <v>7</v>
      </c>
      <c r="C12" s="3" t="s">
        <v>137</v>
      </c>
      <c r="E12" s="6">
        <v>17515.6</v>
      </c>
      <c r="G12" s="19">
        <v>0.5</v>
      </c>
      <c r="I12" s="20">
        <f t="shared" si="0"/>
        <v>8757.8</v>
      </c>
      <c r="K12" s="5">
        <f t="shared" si="1"/>
        <v>8757.8</v>
      </c>
      <c r="M12" s="14">
        <v>0.3268</v>
      </c>
      <c r="O12" s="5">
        <f t="shared" si="4"/>
        <v>2862.0490399999994</v>
      </c>
      <c r="Q12" s="16">
        <f t="shared" si="2"/>
        <v>5895.750959999999</v>
      </c>
      <c r="S12" s="16">
        <f t="shared" si="3"/>
        <v>17515.6</v>
      </c>
    </row>
    <row r="13" spans="1:19" ht="11.25">
      <c r="A13" s="4" t="s">
        <v>8</v>
      </c>
      <c r="C13" s="3" t="s">
        <v>138</v>
      </c>
      <c r="E13" s="6">
        <v>54732.57</v>
      </c>
      <c r="G13" s="19">
        <v>0.5</v>
      </c>
      <c r="I13" s="20">
        <f t="shared" si="0"/>
        <v>27366.285</v>
      </c>
      <c r="K13" s="5">
        <f t="shared" si="1"/>
        <v>27366.285</v>
      </c>
      <c r="M13" s="14">
        <v>0.2722</v>
      </c>
      <c r="O13" s="5">
        <f t="shared" si="4"/>
        <v>7449.102777</v>
      </c>
      <c r="Q13" s="16">
        <f t="shared" si="2"/>
        <v>19917.182223</v>
      </c>
      <c r="S13" s="16">
        <f t="shared" si="3"/>
        <v>54732.56999999999</v>
      </c>
    </row>
    <row r="14" spans="1:19" ht="11.25">
      <c r="A14" s="4" t="s">
        <v>9</v>
      </c>
      <c r="C14" s="3" t="s">
        <v>139</v>
      </c>
      <c r="E14" s="6">
        <v>3053.7</v>
      </c>
      <c r="G14" s="19">
        <v>0.5</v>
      </c>
      <c r="I14" s="20">
        <f t="shared" si="0"/>
        <v>1526.85</v>
      </c>
      <c r="K14" s="5">
        <f t="shared" si="1"/>
        <v>1526.85</v>
      </c>
      <c r="M14" s="14">
        <v>0.2639</v>
      </c>
      <c r="O14" s="5">
        <f t="shared" si="4"/>
        <v>402.935715</v>
      </c>
      <c r="Q14" s="16">
        <f t="shared" si="2"/>
        <v>1123.9142849999998</v>
      </c>
      <c r="S14" s="16">
        <f t="shared" si="3"/>
        <v>3053.7</v>
      </c>
    </row>
    <row r="15" spans="1:19" ht="11.25">
      <c r="A15" s="4" t="s">
        <v>10</v>
      </c>
      <c r="C15" s="3" t="s">
        <v>140</v>
      </c>
      <c r="E15" s="6">
        <v>128777.4</v>
      </c>
      <c r="G15" s="19">
        <v>0.5</v>
      </c>
      <c r="I15" s="20">
        <f t="shared" si="0"/>
        <v>64388.7</v>
      </c>
      <c r="K15" s="5">
        <f t="shared" si="1"/>
        <v>64388.7</v>
      </c>
      <c r="M15" s="14">
        <v>0.4602</v>
      </c>
      <c r="O15" s="5">
        <f t="shared" si="4"/>
        <v>29631.67974</v>
      </c>
      <c r="Q15" s="16">
        <f t="shared" si="2"/>
        <v>34757.02026</v>
      </c>
      <c r="S15" s="16">
        <f t="shared" si="3"/>
        <v>128777.4</v>
      </c>
    </row>
    <row r="16" spans="1:19" ht="11.25">
      <c r="A16" s="4" t="s">
        <v>11</v>
      </c>
      <c r="C16" s="3" t="s">
        <v>141</v>
      </c>
      <c r="E16" s="6">
        <v>54958.16</v>
      </c>
      <c r="G16" s="19">
        <v>0.5</v>
      </c>
      <c r="I16" s="20">
        <f t="shared" si="0"/>
        <v>27479.08</v>
      </c>
      <c r="K16" s="5">
        <f t="shared" si="1"/>
        <v>27479.08</v>
      </c>
      <c r="M16" s="14">
        <v>0.3302</v>
      </c>
      <c r="O16" s="5">
        <f t="shared" si="4"/>
        <v>9073.592216000001</v>
      </c>
      <c r="Q16" s="16">
        <f t="shared" si="2"/>
        <v>18405.487784</v>
      </c>
      <c r="S16" s="16">
        <f t="shared" si="3"/>
        <v>54958.16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29110.56</v>
      </c>
      <c r="G18" s="19">
        <v>0.5</v>
      </c>
      <c r="I18" s="20">
        <f t="shared" si="0"/>
        <v>14555.28</v>
      </c>
      <c r="K18" s="5">
        <f t="shared" si="1"/>
        <v>14555.28</v>
      </c>
      <c r="M18" s="14">
        <v>0.336</v>
      </c>
      <c r="O18" s="5">
        <f t="shared" si="4"/>
        <v>4890.57408</v>
      </c>
      <c r="Q18" s="16">
        <f t="shared" si="2"/>
        <v>9664.70592</v>
      </c>
      <c r="S18" s="16">
        <f t="shared" si="3"/>
        <v>29110.56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11323.9</v>
      </c>
      <c r="G20" s="19">
        <v>0.5</v>
      </c>
      <c r="I20" s="20">
        <f t="shared" si="0"/>
        <v>5661.95</v>
      </c>
      <c r="K20" s="5">
        <f t="shared" si="1"/>
        <v>5661.95</v>
      </c>
      <c r="M20" s="14">
        <v>0.3602</v>
      </c>
      <c r="O20" s="5">
        <f t="shared" si="4"/>
        <v>2039.4343900000001</v>
      </c>
      <c r="Q20" s="16">
        <f t="shared" si="2"/>
        <v>3622.5156099999995</v>
      </c>
      <c r="S20" s="16">
        <f t="shared" si="3"/>
        <v>11323.9</v>
      </c>
    </row>
    <row r="21" spans="1:19" ht="11.25">
      <c r="A21" s="4" t="s">
        <v>16</v>
      </c>
      <c r="C21" s="3" t="s">
        <v>146</v>
      </c>
      <c r="E21" s="6">
        <v>29560.92</v>
      </c>
      <c r="G21" s="19">
        <v>0.5</v>
      </c>
      <c r="I21" s="20">
        <f t="shared" si="0"/>
        <v>14780.46</v>
      </c>
      <c r="K21" s="5">
        <f t="shared" si="1"/>
        <v>14780.46</v>
      </c>
      <c r="M21" s="14">
        <v>0.2439</v>
      </c>
      <c r="O21" s="5">
        <f t="shared" si="4"/>
        <v>3604.954194</v>
      </c>
      <c r="Q21" s="16">
        <f t="shared" si="2"/>
        <v>11175.505806</v>
      </c>
      <c r="S21" s="16">
        <f t="shared" si="3"/>
        <v>29560.92</v>
      </c>
    </row>
    <row r="22" spans="1:19" ht="11.25">
      <c r="A22" s="4" t="s">
        <v>17</v>
      </c>
      <c r="C22" s="3" t="s">
        <v>147</v>
      </c>
      <c r="E22" s="6">
        <v>30653</v>
      </c>
      <c r="G22" s="19">
        <v>0.5</v>
      </c>
      <c r="I22" s="20">
        <f t="shared" si="0"/>
        <v>15326.5</v>
      </c>
      <c r="K22" s="5">
        <f t="shared" si="1"/>
        <v>15326.5</v>
      </c>
      <c r="M22" s="14">
        <v>0.3156</v>
      </c>
      <c r="O22" s="5">
        <f t="shared" si="4"/>
        <v>4837.0434</v>
      </c>
      <c r="Q22" s="16">
        <f t="shared" si="2"/>
        <v>10489.456600000001</v>
      </c>
      <c r="S22" s="16">
        <f t="shared" si="3"/>
        <v>30653</v>
      </c>
    </row>
    <row r="23" spans="1:19" ht="11.25">
      <c r="A23" s="4" t="s">
        <v>18</v>
      </c>
      <c r="C23" s="3" t="s">
        <v>148</v>
      </c>
      <c r="E23" s="6">
        <v>4621.89</v>
      </c>
      <c r="G23" s="19">
        <v>0.5</v>
      </c>
      <c r="I23" s="20">
        <f t="shared" si="0"/>
        <v>2310.945</v>
      </c>
      <c r="K23" s="5">
        <f t="shared" si="1"/>
        <v>2310.945</v>
      </c>
      <c r="M23" s="14">
        <v>0.2023</v>
      </c>
      <c r="O23" s="5">
        <f t="shared" si="4"/>
        <v>467.50417350000004</v>
      </c>
      <c r="Q23" s="16">
        <f t="shared" si="2"/>
        <v>1843.4408265000002</v>
      </c>
      <c r="S23" s="16">
        <f t="shared" si="3"/>
        <v>4621.89</v>
      </c>
    </row>
    <row r="24" spans="1:19" ht="11.25">
      <c r="A24" s="4" t="s">
        <v>19</v>
      </c>
      <c r="C24" s="3" t="s">
        <v>149</v>
      </c>
      <c r="E24" s="6">
        <v>34433.33</v>
      </c>
      <c r="G24" s="19">
        <v>0.5</v>
      </c>
      <c r="I24" s="20">
        <f t="shared" si="0"/>
        <v>17216.665</v>
      </c>
      <c r="K24" s="5">
        <f t="shared" si="1"/>
        <v>17216.665</v>
      </c>
      <c r="M24" s="14">
        <v>0.3107</v>
      </c>
      <c r="O24" s="5">
        <f t="shared" si="4"/>
        <v>5349.2178155</v>
      </c>
      <c r="Q24" s="16">
        <f t="shared" si="2"/>
        <v>11867.4471845</v>
      </c>
      <c r="S24" s="16">
        <f t="shared" si="3"/>
        <v>34433.33</v>
      </c>
    </row>
    <row r="25" spans="1:19" ht="11.25">
      <c r="A25" s="4" t="s">
        <v>20</v>
      </c>
      <c r="C25" s="3" t="s">
        <v>150</v>
      </c>
      <c r="E25" s="6">
        <v>9217.94</v>
      </c>
      <c r="G25" s="19">
        <v>0.5</v>
      </c>
      <c r="I25" s="20">
        <f t="shared" si="0"/>
        <v>4608.97</v>
      </c>
      <c r="K25" s="5">
        <f t="shared" si="1"/>
        <v>4608.97</v>
      </c>
      <c r="M25" s="14">
        <v>0.3308</v>
      </c>
      <c r="O25" s="5">
        <f t="shared" si="4"/>
        <v>1524.647276</v>
      </c>
      <c r="Q25" s="16">
        <f t="shared" si="2"/>
        <v>3084.3227240000006</v>
      </c>
      <c r="S25" s="16">
        <f t="shared" si="3"/>
        <v>9217.94</v>
      </c>
    </row>
    <row r="26" spans="1:19" ht="11.25">
      <c r="A26" s="4" t="s">
        <v>21</v>
      </c>
      <c r="C26" s="3" t="s">
        <v>151</v>
      </c>
      <c r="E26" s="6">
        <v>4140.4</v>
      </c>
      <c r="G26" s="19">
        <v>0.5</v>
      </c>
      <c r="I26" s="20">
        <f t="shared" si="0"/>
        <v>2070.2</v>
      </c>
      <c r="K26" s="5">
        <f t="shared" si="1"/>
        <v>2070.2</v>
      </c>
      <c r="M26" s="14">
        <v>0.291</v>
      </c>
      <c r="O26" s="5">
        <f t="shared" si="4"/>
        <v>602.4282</v>
      </c>
      <c r="Q26" s="16">
        <f t="shared" si="2"/>
        <v>1467.7718</v>
      </c>
      <c r="S26" s="16">
        <f t="shared" si="3"/>
        <v>4140.4</v>
      </c>
    </row>
    <row r="27" spans="1:19" ht="11.25">
      <c r="A27" s="4" t="s">
        <v>22</v>
      </c>
      <c r="C27" s="3" t="s">
        <v>152</v>
      </c>
      <c r="E27" s="6">
        <v>13421.52</v>
      </c>
      <c r="G27" s="19">
        <v>0.5</v>
      </c>
      <c r="I27" s="20">
        <f t="shared" si="0"/>
        <v>6710.76</v>
      </c>
      <c r="K27" s="5">
        <f t="shared" si="1"/>
        <v>6710.76</v>
      </c>
      <c r="M27" s="14">
        <v>0.3131</v>
      </c>
      <c r="O27" s="5">
        <f t="shared" si="4"/>
        <v>2101.138956</v>
      </c>
      <c r="Q27" s="16">
        <f t="shared" si="2"/>
        <v>4609.621044</v>
      </c>
      <c r="S27" s="16">
        <f t="shared" si="3"/>
        <v>13421.52</v>
      </c>
    </row>
    <row r="28" spans="1:19" ht="11.25">
      <c r="A28" s="4" t="s">
        <v>23</v>
      </c>
      <c r="C28" s="3" t="s">
        <v>153</v>
      </c>
      <c r="E28" s="6">
        <v>35686</v>
      </c>
      <c r="G28" s="19">
        <v>0.5</v>
      </c>
      <c r="I28" s="20">
        <f t="shared" si="0"/>
        <v>17843</v>
      </c>
      <c r="K28" s="5">
        <f t="shared" si="1"/>
        <v>17843</v>
      </c>
      <c r="M28" s="14">
        <v>0.2204</v>
      </c>
      <c r="O28" s="5">
        <f t="shared" si="4"/>
        <v>3932.5972</v>
      </c>
      <c r="Q28" s="16">
        <f t="shared" si="2"/>
        <v>13910.4028</v>
      </c>
      <c r="S28" s="16">
        <f t="shared" si="3"/>
        <v>35686</v>
      </c>
    </row>
    <row r="29" spans="1:19" ht="11.25">
      <c r="A29" s="4" t="s">
        <v>24</v>
      </c>
      <c r="C29" s="3" t="s">
        <v>154</v>
      </c>
      <c r="E29" s="6">
        <v>148211.43</v>
      </c>
      <c r="G29" s="19">
        <v>0.5</v>
      </c>
      <c r="I29" s="20">
        <f t="shared" si="0"/>
        <v>74105.715</v>
      </c>
      <c r="K29" s="5">
        <f t="shared" si="1"/>
        <v>74105.715</v>
      </c>
      <c r="M29" s="14">
        <v>0.3853</v>
      </c>
      <c r="O29" s="5">
        <f t="shared" si="4"/>
        <v>28552.931989499997</v>
      </c>
      <c r="Q29" s="16">
        <f t="shared" si="2"/>
        <v>45552.7830105</v>
      </c>
      <c r="S29" s="16">
        <f t="shared" si="3"/>
        <v>148211.43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3090</v>
      </c>
      <c r="G31" s="19">
        <v>0.5</v>
      </c>
      <c r="I31" s="20">
        <f t="shared" si="0"/>
        <v>1545</v>
      </c>
      <c r="K31" s="5">
        <f t="shared" si="1"/>
        <v>1545</v>
      </c>
      <c r="M31" s="14">
        <v>0.2901</v>
      </c>
      <c r="O31" s="5">
        <f t="shared" si="4"/>
        <v>448.20450000000005</v>
      </c>
      <c r="Q31" s="16">
        <f t="shared" si="2"/>
        <v>1096.7955</v>
      </c>
      <c r="S31" s="16">
        <f t="shared" si="3"/>
        <v>3090</v>
      </c>
    </row>
    <row r="32" spans="1:19" ht="11.25">
      <c r="A32" s="4" t="s">
        <v>27</v>
      </c>
      <c r="C32" s="3" t="s">
        <v>157</v>
      </c>
      <c r="E32" s="6">
        <v>139215.46</v>
      </c>
      <c r="G32" s="19">
        <v>0.5</v>
      </c>
      <c r="I32" s="20">
        <f t="shared" si="0"/>
        <v>69607.73</v>
      </c>
      <c r="K32" s="5">
        <f t="shared" si="1"/>
        <v>69607.73</v>
      </c>
      <c r="M32" s="14">
        <v>0.3767</v>
      </c>
      <c r="O32" s="5">
        <f t="shared" si="4"/>
        <v>26221.231890999996</v>
      </c>
      <c r="Q32" s="16">
        <f t="shared" si="2"/>
        <v>43386.498109</v>
      </c>
      <c r="S32" s="16">
        <f t="shared" si="3"/>
        <v>139215.46</v>
      </c>
    </row>
    <row r="33" spans="1:19" ht="11.25">
      <c r="A33" s="4" t="s">
        <v>28</v>
      </c>
      <c r="C33" s="3" t="s">
        <v>158</v>
      </c>
      <c r="E33" s="6">
        <v>12747.7</v>
      </c>
      <c r="G33" s="19">
        <v>0.5</v>
      </c>
      <c r="I33" s="20">
        <f t="shared" si="0"/>
        <v>6373.85</v>
      </c>
      <c r="K33" s="5">
        <f t="shared" si="1"/>
        <v>6373.85</v>
      </c>
      <c r="M33" s="14">
        <v>0.304</v>
      </c>
      <c r="O33" s="5">
        <f t="shared" si="4"/>
        <v>1937.6504</v>
      </c>
      <c r="Q33" s="16">
        <f t="shared" si="2"/>
        <v>4436.1996</v>
      </c>
      <c r="S33" s="16">
        <f t="shared" si="3"/>
        <v>12747.7</v>
      </c>
    </row>
    <row r="34" spans="1:19" ht="11.25">
      <c r="A34" s="4" t="s">
        <v>29</v>
      </c>
      <c r="C34" s="3" t="s">
        <v>159</v>
      </c>
      <c r="E34" s="6">
        <v>35044.68</v>
      </c>
      <c r="G34" s="19">
        <v>0.5</v>
      </c>
      <c r="I34" s="20">
        <f t="shared" si="0"/>
        <v>17522.34</v>
      </c>
      <c r="K34" s="5">
        <f t="shared" si="1"/>
        <v>17522.34</v>
      </c>
      <c r="M34" s="14">
        <v>0.3042</v>
      </c>
      <c r="O34" s="5">
        <f t="shared" si="4"/>
        <v>5330.295828</v>
      </c>
      <c r="Q34" s="16">
        <f t="shared" si="2"/>
        <v>12192.044172</v>
      </c>
      <c r="S34" s="16">
        <f t="shared" si="3"/>
        <v>35044.68</v>
      </c>
    </row>
    <row r="35" spans="1:19" ht="11.25">
      <c r="A35" s="4" t="s">
        <v>30</v>
      </c>
      <c r="C35" s="3" t="s">
        <v>160</v>
      </c>
      <c r="E35" s="6">
        <v>42259.18</v>
      </c>
      <c r="G35" s="19">
        <v>0.5</v>
      </c>
      <c r="I35" s="20">
        <f t="shared" si="0"/>
        <v>21129.59</v>
      </c>
      <c r="K35" s="5">
        <f t="shared" si="1"/>
        <v>21129.59</v>
      </c>
      <c r="M35" s="14">
        <v>0.3358</v>
      </c>
      <c r="O35" s="5">
        <f t="shared" si="4"/>
        <v>7095.316322</v>
      </c>
      <c r="Q35" s="16">
        <f t="shared" si="2"/>
        <v>14034.273678000001</v>
      </c>
      <c r="S35" s="16">
        <f t="shared" si="3"/>
        <v>42259.18</v>
      </c>
    </row>
    <row r="36" spans="1:19" ht="11.25">
      <c r="A36" s="4" t="s">
        <v>31</v>
      </c>
      <c r="C36" s="3" t="s">
        <v>161</v>
      </c>
      <c r="E36" s="6">
        <v>16273.55</v>
      </c>
      <c r="G36" s="19">
        <v>0.5</v>
      </c>
      <c r="I36" s="20">
        <f t="shared" si="0"/>
        <v>8136.775</v>
      </c>
      <c r="K36" s="5">
        <f t="shared" si="1"/>
        <v>8136.775</v>
      </c>
      <c r="M36" s="14">
        <v>0.3853</v>
      </c>
      <c r="O36" s="5">
        <f t="shared" si="4"/>
        <v>3135.0994075</v>
      </c>
      <c r="Q36" s="16">
        <f t="shared" si="2"/>
        <v>5001.6755925</v>
      </c>
      <c r="S36" s="16">
        <f t="shared" si="3"/>
        <v>16273.55</v>
      </c>
    </row>
    <row r="37" spans="1:19" ht="11.25">
      <c r="A37" s="4" t="s">
        <v>32</v>
      </c>
      <c r="C37" s="3" t="s">
        <v>162</v>
      </c>
      <c r="E37" s="6">
        <v>330447.71</v>
      </c>
      <c r="G37" s="19">
        <v>0.5</v>
      </c>
      <c r="I37" s="20">
        <f t="shared" si="0"/>
        <v>165223.855</v>
      </c>
      <c r="K37" s="5">
        <f t="shared" si="1"/>
        <v>165223.855</v>
      </c>
      <c r="M37" s="14">
        <v>0.4611</v>
      </c>
      <c r="O37" s="5">
        <f t="shared" si="4"/>
        <v>76184.71954050001</v>
      </c>
      <c r="Q37" s="16">
        <f t="shared" si="2"/>
        <v>89039.1354595</v>
      </c>
      <c r="S37" s="16">
        <f t="shared" si="3"/>
        <v>330447.71</v>
      </c>
    </row>
    <row r="38" spans="1:19" ht="11.25">
      <c r="A38" s="4" t="s">
        <v>33</v>
      </c>
      <c r="C38" s="3" t="s">
        <v>163</v>
      </c>
      <c r="E38" s="6">
        <v>5827.08</v>
      </c>
      <c r="G38" s="19">
        <v>0.5</v>
      </c>
      <c r="I38" s="20">
        <f t="shared" si="0"/>
        <v>2913.54</v>
      </c>
      <c r="K38" s="5">
        <f t="shared" si="1"/>
        <v>2913.54</v>
      </c>
      <c r="M38" s="14">
        <v>0.4584</v>
      </c>
      <c r="O38" s="5">
        <f t="shared" si="4"/>
        <v>1335.566736</v>
      </c>
      <c r="Q38" s="16">
        <f t="shared" si="2"/>
        <v>1577.973264</v>
      </c>
      <c r="S38" s="16">
        <f t="shared" si="3"/>
        <v>5827.08</v>
      </c>
    </row>
    <row r="39" spans="1:19" ht="11.25">
      <c r="A39" s="4" t="s">
        <v>34</v>
      </c>
      <c r="C39" s="3" t="s">
        <v>164</v>
      </c>
      <c r="E39" s="6">
        <v>19372.34</v>
      </c>
      <c r="G39" s="19">
        <v>0.5</v>
      </c>
      <c r="I39" s="20">
        <f t="shared" si="0"/>
        <v>9686.17</v>
      </c>
      <c r="K39" s="5">
        <f t="shared" si="1"/>
        <v>9686.17</v>
      </c>
      <c r="M39" s="14">
        <v>0.2324</v>
      </c>
      <c r="O39" s="5">
        <f t="shared" si="4"/>
        <v>2251.065908</v>
      </c>
      <c r="Q39" s="16">
        <f t="shared" si="2"/>
        <v>7435.104092</v>
      </c>
      <c r="S39" s="16">
        <f t="shared" si="3"/>
        <v>19372.34</v>
      </c>
    </row>
    <row r="40" spans="1:19" ht="11.25">
      <c r="A40" s="4" t="s">
        <v>35</v>
      </c>
      <c r="C40" s="3" t="s">
        <v>165</v>
      </c>
      <c r="E40" s="6">
        <v>36358.36</v>
      </c>
      <c r="G40" s="19">
        <v>0.5</v>
      </c>
      <c r="I40" s="20">
        <f t="shared" si="0"/>
        <v>18179.18</v>
      </c>
      <c r="K40" s="5">
        <f t="shared" si="1"/>
        <v>18179.18</v>
      </c>
      <c r="M40" s="14">
        <v>0.3811</v>
      </c>
      <c r="O40" s="5">
        <f t="shared" si="4"/>
        <v>6928.085498</v>
      </c>
      <c r="Q40" s="16">
        <f t="shared" si="2"/>
        <v>11251.094502</v>
      </c>
      <c r="S40" s="16">
        <f t="shared" si="3"/>
        <v>36358.36</v>
      </c>
    </row>
    <row r="41" spans="1:19" ht="11.25">
      <c r="A41" s="4" t="s">
        <v>36</v>
      </c>
      <c r="C41" s="3" t="s">
        <v>166</v>
      </c>
      <c r="E41" s="6">
        <v>34253.92</v>
      </c>
      <c r="G41" s="19">
        <v>0.5</v>
      </c>
      <c r="I41" s="20">
        <f t="shared" si="0"/>
        <v>17126.96</v>
      </c>
      <c r="K41" s="5">
        <f t="shared" si="1"/>
        <v>17126.96</v>
      </c>
      <c r="M41" s="14">
        <v>0.283</v>
      </c>
      <c r="O41" s="5">
        <f t="shared" si="4"/>
        <v>4846.929679999999</v>
      </c>
      <c r="Q41" s="16">
        <f t="shared" si="2"/>
        <v>12280.03032</v>
      </c>
      <c r="S41" s="16">
        <f t="shared" si="3"/>
        <v>34253.92</v>
      </c>
    </row>
    <row r="42" spans="1:19" ht="11.25">
      <c r="A42" s="4" t="s">
        <v>37</v>
      </c>
      <c r="C42" s="3" t="s">
        <v>167</v>
      </c>
      <c r="E42" s="6">
        <v>8012.5</v>
      </c>
      <c r="G42" s="19">
        <v>0.5</v>
      </c>
      <c r="I42" s="20">
        <f t="shared" si="0"/>
        <v>4006.25</v>
      </c>
      <c r="K42" s="5">
        <f t="shared" si="1"/>
        <v>4006.25</v>
      </c>
      <c r="M42" s="14">
        <v>0.4348</v>
      </c>
      <c r="O42" s="5">
        <f t="shared" si="4"/>
        <v>1741.9175</v>
      </c>
      <c r="Q42" s="16">
        <f t="shared" si="2"/>
        <v>2264.3325</v>
      </c>
      <c r="S42" s="16">
        <f t="shared" si="3"/>
        <v>8012.5</v>
      </c>
    </row>
    <row r="43" spans="1:19" ht="11.25">
      <c r="A43" s="4" t="s">
        <v>38</v>
      </c>
      <c r="C43" s="3" t="s">
        <v>168</v>
      </c>
      <c r="E43" s="6">
        <v>14794.24</v>
      </c>
      <c r="G43" s="19">
        <v>0.5</v>
      </c>
      <c r="I43" s="20">
        <f t="shared" si="0"/>
        <v>7397.12</v>
      </c>
      <c r="K43" s="5">
        <f t="shared" si="1"/>
        <v>7397.12</v>
      </c>
      <c r="M43" s="14">
        <v>0.2898</v>
      </c>
      <c r="O43" s="5">
        <f t="shared" si="4"/>
        <v>2143.685376</v>
      </c>
      <c r="Q43" s="16">
        <f t="shared" si="2"/>
        <v>5253.4346239999995</v>
      </c>
      <c r="S43" s="16">
        <f t="shared" si="3"/>
        <v>14794.24</v>
      </c>
    </row>
    <row r="44" spans="1:19" ht="11.25">
      <c r="A44" s="4" t="s">
        <v>39</v>
      </c>
      <c r="C44" s="3" t="s">
        <v>169</v>
      </c>
      <c r="E44" s="6">
        <v>75665.06</v>
      </c>
      <c r="G44" s="19">
        <v>0.5</v>
      </c>
      <c r="I44" s="20">
        <f t="shared" si="0"/>
        <v>37832.53</v>
      </c>
      <c r="K44" s="5">
        <f t="shared" si="1"/>
        <v>37832.53</v>
      </c>
      <c r="M44" s="14">
        <v>0.3687</v>
      </c>
      <c r="O44" s="5">
        <f t="shared" si="4"/>
        <v>13948.853811</v>
      </c>
      <c r="Q44" s="16">
        <f t="shared" si="2"/>
        <v>23883.676188999998</v>
      </c>
      <c r="S44" s="16">
        <f t="shared" si="3"/>
        <v>75665.06</v>
      </c>
    </row>
    <row r="45" spans="1:19" ht="11.25">
      <c r="A45" s="4" t="s">
        <v>40</v>
      </c>
      <c r="C45" s="3" t="s">
        <v>170</v>
      </c>
      <c r="E45" s="6">
        <v>4767.9</v>
      </c>
      <c r="G45" s="19">
        <v>0.5</v>
      </c>
      <c r="I45" s="20">
        <f t="shared" si="0"/>
        <v>2383.95</v>
      </c>
      <c r="K45" s="5">
        <f t="shared" si="1"/>
        <v>2383.95</v>
      </c>
      <c r="M45" s="14">
        <v>0.4871</v>
      </c>
      <c r="O45" s="5">
        <f t="shared" si="4"/>
        <v>1161.2220449999998</v>
      </c>
      <c r="Q45" s="16">
        <f t="shared" si="2"/>
        <v>1222.727955</v>
      </c>
      <c r="S45" s="16">
        <f t="shared" si="3"/>
        <v>4767.9</v>
      </c>
    </row>
    <row r="46" spans="1:19" ht="11.25">
      <c r="A46" s="4" t="s">
        <v>41</v>
      </c>
      <c r="C46" s="3" t="s">
        <v>171</v>
      </c>
      <c r="E46" s="6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653</v>
      </c>
    </row>
    <row r="47" spans="1:19" ht="11.25">
      <c r="A47" s="4" t="s">
        <v>42</v>
      </c>
      <c r="C47" s="3" t="s">
        <v>172</v>
      </c>
      <c r="E47" s="6">
        <v>44638.35</v>
      </c>
      <c r="G47" s="19">
        <v>0.5</v>
      </c>
      <c r="I47" s="20">
        <f t="shared" si="0"/>
        <v>22319.175</v>
      </c>
      <c r="K47" s="5">
        <f t="shared" si="1"/>
        <v>22319.175</v>
      </c>
      <c r="M47" s="14">
        <v>0.3471</v>
      </c>
      <c r="O47" s="5">
        <f t="shared" si="4"/>
        <v>7746.9856425</v>
      </c>
      <c r="Q47" s="16">
        <f t="shared" si="2"/>
        <v>14572.1893575</v>
      </c>
      <c r="S47" s="16">
        <f t="shared" si="3"/>
        <v>44638.35</v>
      </c>
    </row>
    <row r="48" spans="1:19" ht="11.25">
      <c r="A48" s="4" t="s">
        <v>43</v>
      </c>
      <c r="C48" s="3" t="s">
        <v>173</v>
      </c>
      <c r="E48" s="6">
        <v>24165.59</v>
      </c>
      <c r="G48" s="19">
        <v>0.5</v>
      </c>
      <c r="I48" s="20">
        <f t="shared" si="0"/>
        <v>12082.795</v>
      </c>
      <c r="K48" s="5">
        <f t="shared" si="1"/>
        <v>12082.795</v>
      </c>
      <c r="M48" s="14">
        <v>0.2266</v>
      </c>
      <c r="O48" s="5">
        <f t="shared" si="4"/>
        <v>2737.961347</v>
      </c>
      <c r="Q48" s="16">
        <f t="shared" si="2"/>
        <v>9344.833653</v>
      </c>
      <c r="S48" s="16">
        <f t="shared" si="3"/>
        <v>24165.59</v>
      </c>
    </row>
    <row r="49" spans="1:19" ht="11.25">
      <c r="A49" s="4" t="s">
        <v>44</v>
      </c>
      <c r="C49" s="3" t="s">
        <v>174</v>
      </c>
      <c r="E49" s="6">
        <v>28685</v>
      </c>
      <c r="G49" s="19">
        <v>0.5</v>
      </c>
      <c r="I49" s="20">
        <f t="shared" si="0"/>
        <v>14342.5</v>
      </c>
      <c r="K49" s="5">
        <f t="shared" si="1"/>
        <v>14342.5</v>
      </c>
      <c r="M49" s="14">
        <v>0.2335</v>
      </c>
      <c r="O49" s="5">
        <f t="shared" si="4"/>
        <v>3348.97375</v>
      </c>
      <c r="Q49" s="16">
        <f t="shared" si="2"/>
        <v>10993.526249999999</v>
      </c>
      <c r="S49" s="16">
        <f t="shared" si="3"/>
        <v>28685</v>
      </c>
    </row>
    <row r="50" spans="1:19" ht="11.25">
      <c r="A50" s="4" t="s">
        <v>45</v>
      </c>
      <c r="C50" s="3" t="s">
        <v>175</v>
      </c>
      <c r="E50" s="6">
        <v>85716.31</v>
      </c>
      <c r="G50" s="19">
        <v>0.5</v>
      </c>
      <c r="I50" s="20">
        <f t="shared" si="0"/>
        <v>42858.155</v>
      </c>
      <c r="K50" s="5">
        <f t="shared" si="1"/>
        <v>42858.155</v>
      </c>
      <c r="M50" s="14">
        <v>0.4444</v>
      </c>
      <c r="O50" s="5">
        <f t="shared" si="4"/>
        <v>19046.164082</v>
      </c>
      <c r="Q50" s="16">
        <f t="shared" si="2"/>
        <v>23811.990918</v>
      </c>
      <c r="S50" s="16">
        <f t="shared" si="3"/>
        <v>85716.31</v>
      </c>
    </row>
    <row r="51" spans="1:19" ht="11.25">
      <c r="A51" s="4" t="s">
        <v>46</v>
      </c>
      <c r="C51" s="3" t="s">
        <v>176</v>
      </c>
      <c r="E51" s="6">
        <v>104794.34</v>
      </c>
      <c r="G51" s="19">
        <v>0.5</v>
      </c>
      <c r="I51" s="20">
        <f t="shared" si="0"/>
        <v>52397.17</v>
      </c>
      <c r="K51" s="5">
        <f t="shared" si="1"/>
        <v>52397.17</v>
      </c>
      <c r="M51" s="14">
        <v>0.3755</v>
      </c>
      <c r="O51" s="5">
        <f t="shared" si="4"/>
        <v>19675.137335</v>
      </c>
      <c r="Q51" s="16">
        <f t="shared" si="2"/>
        <v>32722.032665</v>
      </c>
      <c r="S51" s="16">
        <f t="shared" si="3"/>
        <v>104794.34</v>
      </c>
    </row>
    <row r="52" spans="1:19" ht="11.25">
      <c r="A52" s="4" t="s">
        <v>47</v>
      </c>
      <c r="C52" s="3" t="s">
        <v>177</v>
      </c>
      <c r="E52" s="6">
        <v>20279.1</v>
      </c>
      <c r="G52" s="19">
        <v>0.5</v>
      </c>
      <c r="I52" s="20">
        <f t="shared" si="0"/>
        <v>10139.55</v>
      </c>
      <c r="K52" s="5">
        <f t="shared" si="1"/>
        <v>10139.55</v>
      </c>
      <c r="M52" s="14">
        <v>0.2786</v>
      </c>
      <c r="O52" s="5">
        <f t="shared" si="4"/>
        <v>2824.87863</v>
      </c>
      <c r="Q52" s="16">
        <f t="shared" si="2"/>
        <v>7314.671369999999</v>
      </c>
      <c r="S52" s="16">
        <f t="shared" si="3"/>
        <v>20279.1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8401.56</v>
      </c>
      <c r="G54" s="19">
        <v>0.5</v>
      </c>
      <c r="I54" s="20">
        <f t="shared" si="0"/>
        <v>4200.78</v>
      </c>
      <c r="K54" s="5">
        <f t="shared" si="1"/>
        <v>4200.78</v>
      </c>
      <c r="M54" s="14">
        <v>0.3613</v>
      </c>
      <c r="O54" s="5">
        <f t="shared" si="4"/>
        <v>1517.741814</v>
      </c>
      <c r="Q54" s="16">
        <f t="shared" si="2"/>
        <v>2683.0381859999998</v>
      </c>
      <c r="S54" s="16">
        <f t="shared" si="3"/>
        <v>8401.56</v>
      </c>
    </row>
    <row r="55" spans="1:19" ht="11.25">
      <c r="A55" s="4" t="s">
        <v>50</v>
      </c>
      <c r="C55" s="3" t="s">
        <v>180</v>
      </c>
      <c r="E55" s="6">
        <v>4767.9</v>
      </c>
      <c r="G55" s="19">
        <v>0.5</v>
      </c>
      <c r="I55" s="20">
        <f t="shared" si="0"/>
        <v>2383.95</v>
      </c>
      <c r="K55" s="5">
        <f t="shared" si="1"/>
        <v>2383.95</v>
      </c>
      <c r="M55" s="14">
        <v>0.4483</v>
      </c>
      <c r="O55" s="5">
        <f t="shared" si="4"/>
        <v>1068.7247849999999</v>
      </c>
      <c r="Q55" s="16">
        <f t="shared" si="2"/>
        <v>1315.225215</v>
      </c>
      <c r="S55" s="16">
        <f t="shared" si="3"/>
        <v>4767.9</v>
      </c>
    </row>
    <row r="56" spans="1:19" ht="11.25">
      <c r="A56" s="4" t="s">
        <v>51</v>
      </c>
      <c r="C56" s="3" t="s">
        <v>181</v>
      </c>
      <c r="E56" s="6">
        <v>17206.38</v>
      </c>
      <c r="G56" s="19">
        <v>0.5</v>
      </c>
      <c r="I56" s="20">
        <f t="shared" si="0"/>
        <v>8603.19</v>
      </c>
      <c r="K56" s="5">
        <f t="shared" si="1"/>
        <v>8603.19</v>
      </c>
      <c r="M56" s="14">
        <v>0.3144</v>
      </c>
      <c r="O56" s="5">
        <f t="shared" si="4"/>
        <v>2704.8429360000005</v>
      </c>
      <c r="Q56" s="16">
        <f t="shared" si="2"/>
        <v>5898.347064</v>
      </c>
      <c r="S56" s="16">
        <f t="shared" si="3"/>
        <v>17206.38</v>
      </c>
    </row>
    <row r="57" spans="1:19" ht="11.25">
      <c r="A57" s="4" t="s">
        <v>52</v>
      </c>
      <c r="C57" s="3" t="s">
        <v>182</v>
      </c>
      <c r="E57" s="6">
        <v>44207.22</v>
      </c>
      <c r="G57" s="19">
        <v>0.5</v>
      </c>
      <c r="I57" s="20">
        <f t="shared" si="0"/>
        <v>22103.61</v>
      </c>
      <c r="K57" s="5">
        <f t="shared" si="1"/>
        <v>22103.61</v>
      </c>
      <c r="M57" s="14">
        <v>0.3627</v>
      </c>
      <c r="O57" s="5">
        <f t="shared" si="4"/>
        <v>8016.979347</v>
      </c>
      <c r="Q57" s="16">
        <f t="shared" si="2"/>
        <v>14086.630653</v>
      </c>
      <c r="S57" s="16">
        <f t="shared" si="3"/>
        <v>44207.22</v>
      </c>
    </row>
    <row r="58" spans="1:19" ht="11.25">
      <c r="A58" s="4" t="s">
        <v>53</v>
      </c>
      <c r="C58" s="3" t="s">
        <v>183</v>
      </c>
      <c r="E58" s="6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17281.2</v>
      </c>
      <c r="G59" s="19">
        <v>0.5</v>
      </c>
      <c r="I59" s="20">
        <f t="shared" si="0"/>
        <v>8640.6</v>
      </c>
      <c r="K59" s="5">
        <f t="shared" si="1"/>
        <v>8640.6</v>
      </c>
      <c r="M59" s="14">
        <v>0.4391</v>
      </c>
      <c r="O59" s="5">
        <f t="shared" si="4"/>
        <v>3794.08746</v>
      </c>
      <c r="Q59" s="16">
        <f t="shared" si="2"/>
        <v>4846.51254</v>
      </c>
      <c r="S59" s="16">
        <f t="shared" si="3"/>
        <v>17281.2</v>
      </c>
    </row>
    <row r="60" spans="1:19" ht="11.25">
      <c r="A60" s="4" t="s">
        <v>55</v>
      </c>
      <c r="C60" s="3" t="s">
        <v>185</v>
      </c>
      <c r="E60" s="6">
        <v>36254.21</v>
      </c>
      <c r="G60" s="19">
        <v>0.5</v>
      </c>
      <c r="I60" s="20">
        <f t="shared" si="0"/>
        <v>18127.105</v>
      </c>
      <c r="K60" s="5">
        <f t="shared" si="1"/>
        <v>18127.105</v>
      </c>
      <c r="M60" s="14">
        <v>0.2245</v>
      </c>
      <c r="O60" s="5">
        <f t="shared" si="4"/>
        <v>4069.5350725</v>
      </c>
      <c r="Q60" s="16">
        <f t="shared" si="2"/>
        <v>14057.5699275</v>
      </c>
      <c r="S60" s="16">
        <f t="shared" si="3"/>
        <v>36254.21</v>
      </c>
    </row>
    <row r="61" spans="1:19" ht="11.25">
      <c r="A61" s="4" t="s">
        <v>56</v>
      </c>
      <c r="C61" s="3" t="s">
        <v>186</v>
      </c>
      <c r="E61" s="6">
        <v>74840.52</v>
      </c>
      <c r="G61" s="19">
        <v>0.5</v>
      </c>
      <c r="I61" s="20">
        <f t="shared" si="0"/>
        <v>37420.26</v>
      </c>
      <c r="K61" s="5">
        <f t="shared" si="1"/>
        <v>37420.26</v>
      </c>
      <c r="M61" s="17">
        <v>0.4764</v>
      </c>
      <c r="O61" s="5">
        <f t="shared" si="4"/>
        <v>17827.011864</v>
      </c>
      <c r="Q61" s="16">
        <f t="shared" si="2"/>
        <v>19593.248136000002</v>
      </c>
      <c r="S61" s="16">
        <f t="shared" si="3"/>
        <v>74840.52</v>
      </c>
    </row>
    <row r="62" spans="1:19" ht="11.25">
      <c r="A62" s="4" t="s">
        <v>57</v>
      </c>
      <c r="C62" s="3" t="s">
        <v>187</v>
      </c>
      <c r="E62" s="6">
        <v>48862</v>
      </c>
      <c r="G62" s="19">
        <v>0.5</v>
      </c>
      <c r="I62" s="20">
        <f t="shared" si="0"/>
        <v>24431</v>
      </c>
      <c r="K62" s="5">
        <f t="shared" si="1"/>
        <v>24431</v>
      </c>
      <c r="M62" s="14">
        <v>0.4401</v>
      </c>
      <c r="O62" s="5">
        <f t="shared" si="4"/>
        <v>10752.0831</v>
      </c>
      <c r="Q62" s="16">
        <f t="shared" si="2"/>
        <v>13678.9169</v>
      </c>
      <c r="S62" s="16">
        <f t="shared" si="3"/>
        <v>48862</v>
      </c>
    </row>
    <row r="63" spans="1:19" ht="11.25">
      <c r="A63" s="4" t="s">
        <v>58</v>
      </c>
      <c r="C63" s="3" t="s">
        <v>188</v>
      </c>
      <c r="E63" s="6">
        <v>7732.94</v>
      </c>
      <c r="G63" s="19">
        <v>0.5</v>
      </c>
      <c r="I63" s="20">
        <f t="shared" si="0"/>
        <v>3866.47</v>
      </c>
      <c r="K63" s="5">
        <f t="shared" si="1"/>
        <v>3866.47</v>
      </c>
      <c r="M63" s="14">
        <v>0.1698</v>
      </c>
      <c r="O63" s="5">
        <f t="shared" si="4"/>
        <v>656.526606</v>
      </c>
      <c r="Q63" s="16">
        <f t="shared" si="2"/>
        <v>3209.943394</v>
      </c>
      <c r="S63" s="16">
        <f t="shared" si="3"/>
        <v>7732.94</v>
      </c>
    </row>
    <row r="64" spans="1:19" ht="11.25">
      <c r="A64" s="4" t="s">
        <v>59</v>
      </c>
      <c r="C64" s="3" t="s">
        <v>189</v>
      </c>
      <c r="E64" s="6">
        <v>42241.1</v>
      </c>
      <c r="G64" s="19">
        <v>0.5</v>
      </c>
      <c r="I64" s="20">
        <f t="shared" si="0"/>
        <v>21120.55</v>
      </c>
      <c r="K64" s="5">
        <f t="shared" si="1"/>
        <v>21120.55</v>
      </c>
      <c r="M64" s="14">
        <v>0.3355</v>
      </c>
      <c r="O64" s="5">
        <f t="shared" si="4"/>
        <v>7085.944525</v>
      </c>
      <c r="Q64" s="16">
        <f t="shared" si="2"/>
        <v>14034.605475</v>
      </c>
      <c r="S64" s="16">
        <f t="shared" si="3"/>
        <v>42241.1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86326.34</v>
      </c>
      <c r="G66" s="19">
        <v>0.5</v>
      </c>
      <c r="I66" s="20">
        <f t="shared" si="0"/>
        <v>43163.17</v>
      </c>
      <c r="K66" s="5">
        <f t="shared" si="1"/>
        <v>43163.17</v>
      </c>
      <c r="M66" s="14">
        <v>0.2286</v>
      </c>
      <c r="O66" s="5">
        <f t="shared" si="4"/>
        <v>9867.100661999999</v>
      </c>
      <c r="Q66" s="16">
        <f t="shared" si="2"/>
        <v>33296.069338</v>
      </c>
      <c r="S66" s="16">
        <f t="shared" si="3"/>
        <v>86326.34</v>
      </c>
    </row>
    <row r="67" spans="1:19" ht="11.25">
      <c r="A67" s="4" t="s">
        <v>62</v>
      </c>
      <c r="C67" s="3" t="s">
        <v>192</v>
      </c>
      <c r="E67" s="6">
        <v>6073.9</v>
      </c>
      <c r="G67" s="19">
        <v>0.5</v>
      </c>
      <c r="I67" s="20">
        <f t="shared" si="0"/>
        <v>3036.95</v>
      </c>
      <c r="K67" s="5">
        <f t="shared" si="1"/>
        <v>3036.95</v>
      </c>
      <c r="M67" s="14">
        <v>0.4333</v>
      </c>
      <c r="O67" s="5">
        <f t="shared" si="4"/>
        <v>1315.910435</v>
      </c>
      <c r="Q67" s="16">
        <f t="shared" si="2"/>
        <v>1721.0395649999998</v>
      </c>
      <c r="S67" s="16">
        <f t="shared" si="3"/>
        <v>6073.9</v>
      </c>
    </row>
    <row r="68" spans="1:19" ht="11.25">
      <c r="A68" s="4" t="s">
        <v>63</v>
      </c>
      <c r="C68" s="3" t="s">
        <v>193</v>
      </c>
      <c r="E68" s="6">
        <v>58661.3</v>
      </c>
      <c r="G68" s="19">
        <v>0.5</v>
      </c>
      <c r="I68" s="20">
        <f t="shared" si="0"/>
        <v>29330.65</v>
      </c>
      <c r="K68" s="5">
        <f t="shared" si="1"/>
        <v>29330.65</v>
      </c>
      <c r="M68" s="14">
        <v>0.2834</v>
      </c>
      <c r="O68" s="5">
        <f t="shared" si="4"/>
        <v>8312.30621</v>
      </c>
      <c r="Q68" s="16">
        <f t="shared" si="2"/>
        <v>21018.34379</v>
      </c>
      <c r="S68" s="16">
        <f t="shared" si="3"/>
        <v>58661.3</v>
      </c>
    </row>
    <row r="69" spans="1:19" ht="11.25">
      <c r="A69" s="4" t="s">
        <v>64</v>
      </c>
      <c r="C69" s="3" t="s">
        <v>194</v>
      </c>
      <c r="E69" s="6">
        <v>12653.2</v>
      </c>
      <c r="G69" s="19">
        <v>0.5</v>
      </c>
      <c r="I69" s="20">
        <f t="shared" si="0"/>
        <v>6326.6</v>
      </c>
      <c r="K69" s="5">
        <f t="shared" si="1"/>
        <v>6326.6</v>
      </c>
      <c r="M69" s="14">
        <v>0.3132</v>
      </c>
      <c r="O69" s="5">
        <f t="shared" si="4"/>
        <v>1981.49112</v>
      </c>
      <c r="Q69" s="16">
        <f t="shared" si="2"/>
        <v>4345.108880000001</v>
      </c>
      <c r="S69" s="16">
        <f t="shared" si="3"/>
        <v>12653.2</v>
      </c>
    </row>
    <row r="70" spans="1:19" ht="11.25">
      <c r="A70" s="4" t="s">
        <v>65</v>
      </c>
      <c r="C70" s="3" t="s">
        <v>195</v>
      </c>
      <c r="E70" s="6">
        <v>18862.25</v>
      </c>
      <c r="G70" s="19">
        <v>0.5</v>
      </c>
      <c r="I70" s="20">
        <f t="shared" si="0"/>
        <v>9431.125</v>
      </c>
      <c r="K70" s="5">
        <f t="shared" si="1"/>
        <v>9431.125</v>
      </c>
      <c r="M70" s="14">
        <v>0.4329</v>
      </c>
      <c r="O70" s="5">
        <f t="shared" si="4"/>
        <v>4082.7340125</v>
      </c>
      <c r="Q70" s="16">
        <f t="shared" si="2"/>
        <v>5348.3909875</v>
      </c>
      <c r="S70" s="16">
        <f t="shared" si="3"/>
        <v>18862.25</v>
      </c>
    </row>
    <row r="71" spans="1:19" ht="11.25">
      <c r="A71" s="4" t="s">
        <v>66</v>
      </c>
      <c r="C71" s="3" t="s">
        <v>196</v>
      </c>
      <c r="E71" s="6">
        <v>64781.92</v>
      </c>
      <c r="G71" s="19">
        <v>0.5</v>
      </c>
      <c r="I71" s="20">
        <f t="shared" si="0"/>
        <v>32390.96</v>
      </c>
      <c r="K71" s="5">
        <f t="shared" si="1"/>
        <v>32390.96</v>
      </c>
      <c r="M71" s="14">
        <v>0.1971</v>
      </c>
      <c r="O71" s="5">
        <f t="shared" si="4"/>
        <v>6384.258216</v>
      </c>
      <c r="Q71" s="16">
        <f t="shared" si="2"/>
        <v>26006.701783999997</v>
      </c>
      <c r="S71" s="16">
        <f t="shared" si="3"/>
        <v>64781.92</v>
      </c>
    </row>
    <row r="72" spans="1:19" ht="11.25">
      <c r="A72" s="4" t="s">
        <v>67</v>
      </c>
      <c r="C72" s="3" t="s">
        <v>197</v>
      </c>
      <c r="E72" s="6">
        <v>653</v>
      </c>
      <c r="G72" s="19">
        <v>0.5</v>
      </c>
      <c r="I72" s="20">
        <f t="shared" si="0"/>
        <v>326.5</v>
      </c>
      <c r="K72" s="5">
        <f t="shared" si="1"/>
        <v>326.5</v>
      </c>
      <c r="M72" s="14">
        <v>0.3304</v>
      </c>
      <c r="O72" s="5">
        <f t="shared" si="4"/>
        <v>107.8756</v>
      </c>
      <c r="Q72" s="16">
        <f t="shared" si="2"/>
        <v>218.62439999999998</v>
      </c>
      <c r="S72" s="16">
        <f t="shared" si="3"/>
        <v>653</v>
      </c>
    </row>
    <row r="73" spans="1:19" ht="11.25">
      <c r="A73" s="4" t="s">
        <v>68</v>
      </c>
      <c r="C73" s="3" t="s">
        <v>198</v>
      </c>
      <c r="E73" s="6">
        <v>34191.14</v>
      </c>
      <c r="G73" s="19">
        <v>0.5</v>
      </c>
      <c r="I73" s="20">
        <f t="shared" si="0"/>
        <v>17095.57</v>
      </c>
      <c r="K73" s="5">
        <f t="shared" si="1"/>
        <v>17095.57</v>
      </c>
      <c r="M73" s="14">
        <v>0.2686</v>
      </c>
      <c r="O73" s="5">
        <f t="shared" si="4"/>
        <v>4591.870102</v>
      </c>
      <c r="Q73" s="16">
        <f t="shared" si="2"/>
        <v>12503.699897999999</v>
      </c>
      <c r="S73" s="16">
        <f t="shared" si="3"/>
        <v>34191.14</v>
      </c>
    </row>
    <row r="74" spans="1:19" ht="11.25">
      <c r="A74" s="4" t="s">
        <v>69</v>
      </c>
      <c r="C74" s="3" t="s">
        <v>199</v>
      </c>
      <c r="E74" s="6">
        <v>17808.8</v>
      </c>
      <c r="G74" s="19">
        <v>0.5</v>
      </c>
      <c r="I74" s="20">
        <f aca="true" t="shared" si="5" ref="I74:I137">E74*G74</f>
        <v>8904.4</v>
      </c>
      <c r="K74" s="5">
        <f aca="true" t="shared" si="6" ref="K74:K135">E74-I74</f>
        <v>8904.4</v>
      </c>
      <c r="M74" s="14">
        <v>0.4083</v>
      </c>
      <c r="O74" s="5">
        <f t="shared" si="4"/>
        <v>3635.6665199999998</v>
      </c>
      <c r="Q74" s="16">
        <f aca="true" t="shared" si="7" ref="Q74:Q135">K74-O74</f>
        <v>5268.73348</v>
      </c>
      <c r="S74" s="16">
        <f aca="true" t="shared" si="8" ref="S74:S135">I74+O74+Q74</f>
        <v>17808.8</v>
      </c>
    </row>
    <row r="75" spans="1:19" ht="11.25">
      <c r="A75" s="4" t="s">
        <v>70</v>
      </c>
      <c r="C75" s="3" t="s">
        <v>200</v>
      </c>
      <c r="E75" s="6">
        <v>21122.08</v>
      </c>
      <c r="G75" s="19">
        <v>0.5</v>
      </c>
      <c r="I75" s="20">
        <f t="shared" si="5"/>
        <v>10561.04</v>
      </c>
      <c r="K75" s="5">
        <f t="shared" si="6"/>
        <v>10561.04</v>
      </c>
      <c r="M75" s="14">
        <v>0.2865</v>
      </c>
      <c r="O75" s="5">
        <f aca="true" t="shared" si="9" ref="O75:O135">K75*M75</f>
        <v>3025.73796</v>
      </c>
      <c r="Q75" s="16">
        <f t="shared" si="7"/>
        <v>7535.3020400000005</v>
      </c>
      <c r="S75" s="16">
        <f t="shared" si="8"/>
        <v>21122.08</v>
      </c>
    </row>
    <row r="76" spans="1:19" ht="11.25">
      <c r="A76" s="4" t="s">
        <v>71</v>
      </c>
      <c r="C76" s="3" t="s">
        <v>201</v>
      </c>
      <c r="E76" s="6">
        <v>13713.28</v>
      </c>
      <c r="G76" s="19">
        <v>0.5</v>
      </c>
      <c r="I76" s="20">
        <f t="shared" si="5"/>
        <v>6856.64</v>
      </c>
      <c r="K76" s="5">
        <f t="shared" si="6"/>
        <v>6856.64</v>
      </c>
      <c r="M76" s="14">
        <v>0.2539</v>
      </c>
      <c r="O76" s="5">
        <f t="shared" si="9"/>
        <v>1740.900896</v>
      </c>
      <c r="Q76" s="16">
        <f t="shared" si="7"/>
        <v>5115.739104</v>
      </c>
      <c r="S76" s="16">
        <f t="shared" si="8"/>
        <v>13713.28</v>
      </c>
    </row>
    <row r="77" spans="1:19" ht="11.25">
      <c r="A77" s="4" t="s">
        <v>72</v>
      </c>
      <c r="C77" s="3" t="s">
        <v>202</v>
      </c>
      <c r="E77" s="6">
        <v>44347.56</v>
      </c>
      <c r="G77" s="19">
        <v>0.5</v>
      </c>
      <c r="I77" s="20">
        <f t="shared" si="5"/>
        <v>22173.78</v>
      </c>
      <c r="K77" s="5">
        <f t="shared" si="6"/>
        <v>22173.78</v>
      </c>
      <c r="M77" s="14">
        <v>0.2355</v>
      </c>
      <c r="O77" s="5">
        <f t="shared" si="9"/>
        <v>5221.925189999999</v>
      </c>
      <c r="Q77" s="16">
        <f t="shared" si="7"/>
        <v>16951.85481</v>
      </c>
      <c r="S77" s="16">
        <f t="shared" si="8"/>
        <v>44347.56</v>
      </c>
    </row>
    <row r="78" spans="1:19" ht="11.25">
      <c r="A78" s="4" t="s">
        <v>73</v>
      </c>
      <c r="C78" s="3" t="s">
        <v>203</v>
      </c>
      <c r="E78" s="6">
        <v>34315.45</v>
      </c>
      <c r="G78" s="19">
        <v>0.5</v>
      </c>
      <c r="I78" s="20">
        <f t="shared" si="5"/>
        <v>17157.725</v>
      </c>
      <c r="K78" s="5">
        <f t="shared" si="6"/>
        <v>17157.725</v>
      </c>
      <c r="M78" s="14">
        <v>0.4342</v>
      </c>
      <c r="O78" s="5">
        <f t="shared" si="9"/>
        <v>7449.884194999999</v>
      </c>
      <c r="Q78" s="16">
        <f t="shared" si="7"/>
        <v>9707.840805</v>
      </c>
      <c r="S78" s="16">
        <f t="shared" si="8"/>
        <v>34315.45</v>
      </c>
    </row>
    <row r="79" spans="1:19" ht="11.25">
      <c r="A79" s="4" t="s">
        <v>74</v>
      </c>
      <c r="C79" s="3" t="s">
        <v>204</v>
      </c>
      <c r="E79" s="6">
        <v>30737.6</v>
      </c>
      <c r="G79" s="19">
        <v>0.5</v>
      </c>
      <c r="I79" s="20">
        <f t="shared" si="5"/>
        <v>15368.8</v>
      </c>
      <c r="K79" s="5">
        <f t="shared" si="6"/>
        <v>15368.8</v>
      </c>
      <c r="M79" s="14">
        <v>0.2232</v>
      </c>
      <c r="O79" s="5">
        <f t="shared" si="9"/>
        <v>3430.31616</v>
      </c>
      <c r="Q79" s="16">
        <f t="shared" si="7"/>
        <v>11938.483839999999</v>
      </c>
      <c r="S79" s="16">
        <f t="shared" si="8"/>
        <v>30737.6</v>
      </c>
    </row>
    <row r="80" spans="1:19" ht="11.25">
      <c r="A80" s="4" t="s">
        <v>75</v>
      </c>
      <c r="C80" s="3" t="s">
        <v>205</v>
      </c>
      <c r="E80" s="6">
        <v>22860.29</v>
      </c>
      <c r="G80" s="19">
        <v>0.5</v>
      </c>
      <c r="I80" s="20">
        <f t="shared" si="5"/>
        <v>11430.145</v>
      </c>
      <c r="K80" s="5">
        <f t="shared" si="6"/>
        <v>11430.145</v>
      </c>
      <c r="M80" s="14">
        <v>0.3716</v>
      </c>
      <c r="O80" s="5">
        <f t="shared" si="9"/>
        <v>4247.441882</v>
      </c>
      <c r="Q80" s="16">
        <f t="shared" si="7"/>
        <v>7182.703118</v>
      </c>
      <c r="S80" s="16">
        <f t="shared" si="8"/>
        <v>22860.29</v>
      </c>
    </row>
    <row r="81" spans="1:19" ht="11.25">
      <c r="A81" s="4" t="s">
        <v>76</v>
      </c>
      <c r="C81" s="3" t="s">
        <v>206</v>
      </c>
      <c r="E81" s="6">
        <v>230424.14</v>
      </c>
      <c r="G81" s="19">
        <v>0.5</v>
      </c>
      <c r="I81" s="20">
        <f t="shared" si="5"/>
        <v>115212.07</v>
      </c>
      <c r="K81" s="5">
        <f t="shared" si="6"/>
        <v>115212.07</v>
      </c>
      <c r="M81" s="14">
        <v>0.3414</v>
      </c>
      <c r="O81" s="5">
        <f t="shared" si="9"/>
        <v>39333.400698</v>
      </c>
      <c r="Q81" s="16">
        <f t="shared" si="7"/>
        <v>75878.66930200001</v>
      </c>
      <c r="S81" s="16">
        <f t="shared" si="8"/>
        <v>230424.14</v>
      </c>
    </row>
    <row r="82" spans="1:19" ht="11.25">
      <c r="A82" s="4" t="s">
        <v>77</v>
      </c>
      <c r="C82" s="3" t="s">
        <v>207</v>
      </c>
      <c r="E82" s="6">
        <v>57867.21</v>
      </c>
      <c r="G82" s="19">
        <v>0.5</v>
      </c>
      <c r="I82" s="20">
        <f t="shared" si="5"/>
        <v>28933.605</v>
      </c>
      <c r="K82" s="5">
        <f t="shared" si="6"/>
        <v>28933.605</v>
      </c>
      <c r="M82" s="14">
        <v>0.2923</v>
      </c>
      <c r="O82" s="5">
        <f t="shared" si="9"/>
        <v>8457.2927415</v>
      </c>
      <c r="Q82" s="16">
        <f t="shared" si="7"/>
        <v>20476.312258500002</v>
      </c>
      <c r="S82" s="16">
        <f t="shared" si="8"/>
        <v>57867.21</v>
      </c>
    </row>
    <row r="83" spans="1:19" ht="11.25">
      <c r="A83" s="4" t="s">
        <v>78</v>
      </c>
      <c r="C83" s="3" t="s">
        <v>208</v>
      </c>
      <c r="E83" s="6">
        <v>80162.66</v>
      </c>
      <c r="G83" s="19">
        <v>0.5</v>
      </c>
      <c r="I83" s="20">
        <f t="shared" si="5"/>
        <v>40081.33</v>
      </c>
      <c r="K83" s="5">
        <f t="shared" si="6"/>
        <v>40081.33</v>
      </c>
      <c r="M83" s="14">
        <v>0.4199</v>
      </c>
      <c r="O83" s="5">
        <f t="shared" si="9"/>
        <v>16830.150467</v>
      </c>
      <c r="Q83" s="16">
        <f t="shared" si="7"/>
        <v>23251.179533000002</v>
      </c>
      <c r="S83" s="16">
        <f t="shared" si="8"/>
        <v>80162.66</v>
      </c>
    </row>
    <row r="84" spans="1:19" ht="11.25">
      <c r="A84" s="4" t="s">
        <v>79</v>
      </c>
      <c r="C84" s="3" t="s">
        <v>209</v>
      </c>
      <c r="E84" s="6">
        <v>53768.1</v>
      </c>
      <c r="G84" s="19">
        <v>0.5</v>
      </c>
      <c r="I84" s="20">
        <f t="shared" si="5"/>
        <v>26884.05</v>
      </c>
      <c r="K84" s="5">
        <f t="shared" si="6"/>
        <v>26884.05</v>
      </c>
      <c r="M84" s="14">
        <v>0.3227</v>
      </c>
      <c r="O84" s="5">
        <f t="shared" si="9"/>
        <v>8675.482935</v>
      </c>
      <c r="Q84" s="16">
        <f t="shared" si="7"/>
        <v>18208.567065</v>
      </c>
      <c r="S84" s="16">
        <f t="shared" si="8"/>
        <v>53768.09999999999</v>
      </c>
    </row>
    <row r="85" spans="1:19" ht="11.25">
      <c r="A85" s="4" t="s">
        <v>80</v>
      </c>
      <c r="C85" s="3" t="s">
        <v>210</v>
      </c>
      <c r="E85" s="6">
        <v>64870.08</v>
      </c>
      <c r="G85" s="19">
        <v>0.5</v>
      </c>
      <c r="I85" s="20">
        <f t="shared" si="5"/>
        <v>32435.04</v>
      </c>
      <c r="K85" s="5">
        <f t="shared" si="6"/>
        <v>32435.04</v>
      </c>
      <c r="M85" s="14">
        <v>0.4397</v>
      </c>
      <c r="O85" s="5">
        <f t="shared" si="9"/>
        <v>14261.687088</v>
      </c>
      <c r="Q85" s="16">
        <f t="shared" si="7"/>
        <v>18173.352912000002</v>
      </c>
      <c r="S85" s="16">
        <f t="shared" si="8"/>
        <v>64870.08</v>
      </c>
    </row>
    <row r="86" spans="1:19" ht="11.25">
      <c r="A86" s="4" t="s">
        <v>81</v>
      </c>
      <c r="C86" s="3" t="s">
        <v>211</v>
      </c>
      <c r="E86" s="6">
        <v>85329.55</v>
      </c>
      <c r="G86" s="19">
        <v>0.5</v>
      </c>
      <c r="I86" s="20">
        <f t="shared" si="5"/>
        <v>42664.775</v>
      </c>
      <c r="K86" s="5">
        <f t="shared" si="6"/>
        <v>42664.775</v>
      </c>
      <c r="M86" s="14">
        <v>0.2336</v>
      </c>
      <c r="O86" s="5">
        <f t="shared" si="9"/>
        <v>9966.49144</v>
      </c>
      <c r="Q86" s="16">
        <f t="shared" si="7"/>
        <v>32698.283560000003</v>
      </c>
      <c r="S86" s="16">
        <f t="shared" si="8"/>
        <v>85329.55</v>
      </c>
    </row>
    <row r="87" spans="1:19" ht="11.25">
      <c r="A87" s="4" t="s">
        <v>82</v>
      </c>
      <c r="C87" s="3" t="s">
        <v>212</v>
      </c>
      <c r="E87" s="6">
        <v>61992.9</v>
      </c>
      <c r="G87" s="19">
        <v>0.5</v>
      </c>
      <c r="I87" s="20">
        <f t="shared" si="5"/>
        <v>30996.45</v>
      </c>
      <c r="K87" s="5">
        <f t="shared" si="6"/>
        <v>30996.45</v>
      </c>
      <c r="M87" s="14">
        <v>0.3445</v>
      </c>
      <c r="O87" s="5">
        <f t="shared" si="9"/>
        <v>10678.277025</v>
      </c>
      <c r="Q87" s="16">
        <f t="shared" si="7"/>
        <v>20318.172975</v>
      </c>
      <c r="S87" s="16">
        <f t="shared" si="8"/>
        <v>61992.9</v>
      </c>
    </row>
    <row r="88" spans="1:19" ht="11.25">
      <c r="A88" s="4" t="s">
        <v>83</v>
      </c>
      <c r="C88" s="3" t="s">
        <v>213</v>
      </c>
      <c r="E88" s="6">
        <v>28927.5</v>
      </c>
      <c r="G88" s="19">
        <v>0.5</v>
      </c>
      <c r="I88" s="20">
        <f t="shared" si="5"/>
        <v>14463.75</v>
      </c>
      <c r="K88" s="5">
        <f t="shared" si="6"/>
        <v>14463.75</v>
      </c>
      <c r="M88" s="14">
        <v>0.1894</v>
      </c>
      <c r="O88" s="5">
        <f t="shared" si="9"/>
        <v>2739.4342500000002</v>
      </c>
      <c r="Q88" s="16">
        <f t="shared" si="7"/>
        <v>11724.31575</v>
      </c>
      <c r="S88" s="16">
        <f t="shared" si="8"/>
        <v>28927.5</v>
      </c>
    </row>
    <row r="89" spans="1:19" ht="11.25">
      <c r="A89" s="4" t="s">
        <v>84</v>
      </c>
      <c r="C89" s="3" t="s">
        <v>214</v>
      </c>
      <c r="E89" s="6">
        <v>8127.48</v>
      </c>
      <c r="G89" s="19">
        <v>0.5</v>
      </c>
      <c r="I89" s="20">
        <f t="shared" si="5"/>
        <v>4063.74</v>
      </c>
      <c r="K89" s="5">
        <f t="shared" si="6"/>
        <v>4063.74</v>
      </c>
      <c r="M89" s="14">
        <v>0.3154</v>
      </c>
      <c r="O89" s="5">
        <f t="shared" si="9"/>
        <v>1281.703596</v>
      </c>
      <c r="Q89" s="16">
        <f t="shared" si="7"/>
        <v>2782.0364039999995</v>
      </c>
      <c r="S89" s="16">
        <f t="shared" si="8"/>
        <v>8127.48</v>
      </c>
    </row>
    <row r="90" spans="1:19" ht="11.25">
      <c r="A90" s="4" t="s">
        <v>85</v>
      </c>
      <c r="C90" s="3" t="s">
        <v>215</v>
      </c>
      <c r="E90" s="6">
        <v>-10032.59</v>
      </c>
      <c r="G90" s="19">
        <v>0.5</v>
      </c>
      <c r="I90" s="20">
        <f t="shared" si="5"/>
        <v>-5016.295</v>
      </c>
      <c r="K90" s="5">
        <f t="shared" si="6"/>
        <v>-5016.295</v>
      </c>
      <c r="M90" s="14">
        <v>0.3517</v>
      </c>
      <c r="O90" s="5">
        <f t="shared" si="9"/>
        <v>-1764.2309515000002</v>
      </c>
      <c r="Q90" s="16">
        <f t="shared" si="7"/>
        <v>-3252.0640485</v>
      </c>
      <c r="S90" s="16">
        <f t="shared" si="8"/>
        <v>-10032.59</v>
      </c>
    </row>
    <row r="91" spans="1:19" ht="11.25">
      <c r="A91" s="4" t="s">
        <v>86</v>
      </c>
      <c r="C91" s="3" t="s">
        <v>216</v>
      </c>
      <c r="E91" s="6">
        <v>35169.87</v>
      </c>
      <c r="G91" s="19">
        <v>0.5</v>
      </c>
      <c r="I91" s="20">
        <f t="shared" si="5"/>
        <v>17584.935</v>
      </c>
      <c r="K91" s="5">
        <f t="shared" si="6"/>
        <v>17584.935</v>
      </c>
      <c r="M91" s="14">
        <v>0.2337</v>
      </c>
      <c r="O91" s="5">
        <f t="shared" si="9"/>
        <v>4109.5993095</v>
      </c>
      <c r="Q91" s="16">
        <f t="shared" si="7"/>
        <v>13475.3356905</v>
      </c>
      <c r="S91" s="16">
        <f t="shared" si="8"/>
        <v>35169.87</v>
      </c>
    </row>
    <row r="92" spans="1:19" ht="11.25">
      <c r="A92" s="4" t="s">
        <v>87</v>
      </c>
      <c r="C92" s="3" t="s">
        <v>217</v>
      </c>
      <c r="E92" s="6">
        <v>25338.2</v>
      </c>
      <c r="G92" s="19">
        <v>0.5</v>
      </c>
      <c r="I92" s="20">
        <f t="shared" si="5"/>
        <v>12669.1</v>
      </c>
      <c r="K92" s="5">
        <f t="shared" si="6"/>
        <v>12669.1</v>
      </c>
      <c r="M92" s="14">
        <v>0.323</v>
      </c>
      <c r="O92" s="5">
        <f t="shared" si="9"/>
        <v>4092.1193000000003</v>
      </c>
      <c r="Q92" s="16">
        <f t="shared" si="7"/>
        <v>8576.9807</v>
      </c>
      <c r="S92" s="16">
        <f t="shared" si="8"/>
        <v>25338.2</v>
      </c>
    </row>
    <row r="93" spans="1:19" ht="11.25">
      <c r="A93" s="4" t="s">
        <v>88</v>
      </c>
      <c r="C93" s="3" t="s">
        <v>218</v>
      </c>
      <c r="E93" s="6">
        <v>158149.35</v>
      </c>
      <c r="G93" s="19">
        <v>0.5</v>
      </c>
      <c r="I93" s="20">
        <f t="shared" si="5"/>
        <v>79074.675</v>
      </c>
      <c r="K93" s="5">
        <f t="shared" si="6"/>
        <v>79074.675</v>
      </c>
      <c r="M93" s="14">
        <v>0.4588</v>
      </c>
      <c r="O93" s="5">
        <f t="shared" si="9"/>
        <v>36279.46089</v>
      </c>
      <c r="Q93" s="16">
        <f t="shared" si="7"/>
        <v>42795.21411</v>
      </c>
      <c r="S93" s="16">
        <f t="shared" si="8"/>
        <v>158149.35</v>
      </c>
    </row>
    <row r="94" spans="1:19" ht="11.25">
      <c r="A94" s="4" t="s">
        <v>89</v>
      </c>
      <c r="C94" s="3" t="s">
        <v>219</v>
      </c>
      <c r="E94" s="6">
        <v>111892.93</v>
      </c>
      <c r="G94" s="19">
        <v>0.5</v>
      </c>
      <c r="I94" s="20">
        <f t="shared" si="5"/>
        <v>55946.465</v>
      </c>
      <c r="K94" s="5">
        <f t="shared" si="6"/>
        <v>55946.465</v>
      </c>
      <c r="M94" s="14">
        <v>0.4439</v>
      </c>
      <c r="O94" s="5">
        <f t="shared" si="9"/>
        <v>24834.6358135</v>
      </c>
      <c r="Q94" s="16">
        <f t="shared" si="7"/>
        <v>31111.829186499996</v>
      </c>
      <c r="S94" s="16">
        <f t="shared" si="8"/>
        <v>111892.93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5648.7</v>
      </c>
      <c r="G96" s="19">
        <v>0.5</v>
      </c>
      <c r="I96" s="20">
        <f t="shared" si="5"/>
        <v>2824.35</v>
      </c>
      <c r="K96" s="5">
        <f t="shared" si="6"/>
        <v>2824.35</v>
      </c>
      <c r="M96" s="14">
        <v>0.2387</v>
      </c>
      <c r="O96" s="5">
        <f t="shared" si="9"/>
        <v>674.172345</v>
      </c>
      <c r="Q96" s="16">
        <f t="shared" si="7"/>
        <v>2150.177655</v>
      </c>
      <c r="S96" s="16">
        <f t="shared" si="8"/>
        <v>5648.7</v>
      </c>
    </row>
    <row r="97" spans="1:19" ht="11.25">
      <c r="A97" s="4" t="s">
        <v>92</v>
      </c>
      <c r="C97" s="3" t="s">
        <v>222</v>
      </c>
      <c r="E97" s="6">
        <v>74464.52</v>
      </c>
      <c r="G97" s="19">
        <v>0.5</v>
      </c>
      <c r="I97" s="20">
        <f t="shared" si="5"/>
        <v>37232.26</v>
      </c>
      <c r="K97" s="5">
        <f t="shared" si="6"/>
        <v>37232.26</v>
      </c>
      <c r="M97" s="14">
        <v>0.2455</v>
      </c>
      <c r="O97" s="5">
        <f t="shared" si="9"/>
        <v>9140.519830000001</v>
      </c>
      <c r="Q97" s="16">
        <f t="shared" si="7"/>
        <v>28091.74017</v>
      </c>
      <c r="S97" s="16">
        <f t="shared" si="8"/>
        <v>74464.52</v>
      </c>
    </row>
    <row r="98" spans="1:19" ht="11.25">
      <c r="A98" s="4" t="s">
        <v>93</v>
      </c>
      <c r="C98" s="3" t="s">
        <v>223</v>
      </c>
      <c r="E98" s="6">
        <v>94192.04</v>
      </c>
      <c r="G98" s="19">
        <v>0.5</v>
      </c>
      <c r="I98" s="20">
        <f t="shared" si="5"/>
        <v>47096.02</v>
      </c>
      <c r="K98" s="5">
        <f t="shared" si="6"/>
        <v>47096.02</v>
      </c>
      <c r="M98" s="14">
        <v>0.3853</v>
      </c>
      <c r="O98" s="5">
        <f t="shared" si="9"/>
        <v>18146.096505999998</v>
      </c>
      <c r="Q98" s="16">
        <f t="shared" si="7"/>
        <v>28949.923494</v>
      </c>
      <c r="S98" s="16">
        <f t="shared" si="8"/>
        <v>94192.04</v>
      </c>
    </row>
    <row r="99" spans="1:19" ht="11.25">
      <c r="A99" s="4" t="s">
        <v>94</v>
      </c>
      <c r="C99" s="3" t="s">
        <v>224</v>
      </c>
      <c r="E99" s="6">
        <v>35432.36</v>
      </c>
      <c r="G99" s="19">
        <v>0.5</v>
      </c>
      <c r="I99" s="20">
        <f t="shared" si="5"/>
        <v>17716.18</v>
      </c>
      <c r="K99" s="5">
        <f t="shared" si="6"/>
        <v>17716.18</v>
      </c>
      <c r="M99" s="14">
        <v>0.276</v>
      </c>
      <c r="O99" s="5">
        <f t="shared" si="9"/>
        <v>4889.66568</v>
      </c>
      <c r="Q99" s="16">
        <f t="shared" si="7"/>
        <v>12826.51432</v>
      </c>
      <c r="S99" s="16">
        <f t="shared" si="8"/>
        <v>35432.36</v>
      </c>
    </row>
    <row r="100" spans="1:19" ht="11.25">
      <c r="A100" s="4" t="s">
        <v>95</v>
      </c>
      <c r="C100" s="3" t="s">
        <v>225</v>
      </c>
      <c r="E100" s="6">
        <v>7863.07</v>
      </c>
      <c r="G100" s="19">
        <v>0.5</v>
      </c>
      <c r="I100" s="20">
        <f t="shared" si="5"/>
        <v>3931.535</v>
      </c>
      <c r="K100" s="5">
        <f t="shared" si="6"/>
        <v>3931.535</v>
      </c>
      <c r="M100" s="14">
        <v>0.3025</v>
      </c>
      <c r="O100" s="5">
        <f t="shared" si="9"/>
        <v>1189.2893374999999</v>
      </c>
      <c r="Q100" s="16">
        <f t="shared" si="7"/>
        <v>2742.2456625</v>
      </c>
      <c r="S100" s="16">
        <f t="shared" si="8"/>
        <v>7863.07</v>
      </c>
    </row>
    <row r="101" spans="1:19" ht="11.25">
      <c r="A101" s="4" t="s">
        <v>96</v>
      </c>
      <c r="C101" s="3" t="s">
        <v>226</v>
      </c>
      <c r="E101" s="6">
        <v>10515.3</v>
      </c>
      <c r="G101" s="19">
        <v>0.5</v>
      </c>
      <c r="I101" s="20">
        <f t="shared" si="5"/>
        <v>5257.65</v>
      </c>
      <c r="K101" s="5">
        <f t="shared" si="6"/>
        <v>5257.65</v>
      </c>
      <c r="M101" s="14">
        <v>0.2755</v>
      </c>
      <c r="O101" s="5">
        <f t="shared" si="9"/>
        <v>1448.482575</v>
      </c>
      <c r="Q101" s="16">
        <f t="shared" si="7"/>
        <v>3809.1674249999996</v>
      </c>
      <c r="S101" s="16">
        <f t="shared" si="8"/>
        <v>10515.3</v>
      </c>
    </row>
    <row r="102" spans="1:19" ht="11.25">
      <c r="A102" s="4" t="s">
        <v>97</v>
      </c>
      <c r="C102" s="3" t="s">
        <v>227</v>
      </c>
      <c r="E102" s="6">
        <v>35189.1</v>
      </c>
      <c r="G102" s="19">
        <v>0.5</v>
      </c>
      <c r="I102" s="20">
        <f t="shared" si="5"/>
        <v>17594.55</v>
      </c>
      <c r="K102" s="5">
        <f t="shared" si="6"/>
        <v>17594.55</v>
      </c>
      <c r="M102" s="14">
        <v>0.2708</v>
      </c>
      <c r="O102" s="5">
        <f t="shared" si="9"/>
        <v>4764.6041399999995</v>
      </c>
      <c r="Q102" s="16">
        <f t="shared" si="7"/>
        <v>12829.94586</v>
      </c>
      <c r="S102" s="16">
        <f t="shared" si="8"/>
        <v>35189.1</v>
      </c>
    </row>
    <row r="103" spans="1:19" ht="11.25">
      <c r="A103" s="4" t="s">
        <v>98</v>
      </c>
      <c r="C103" s="3" t="s">
        <v>228</v>
      </c>
      <c r="E103" s="6">
        <v>9544.44</v>
      </c>
      <c r="G103" s="19">
        <v>0.5</v>
      </c>
      <c r="I103" s="20">
        <f t="shared" si="5"/>
        <v>4772.22</v>
      </c>
      <c r="K103" s="5">
        <f t="shared" si="6"/>
        <v>4772.22</v>
      </c>
      <c r="M103" s="14">
        <v>0.3888</v>
      </c>
      <c r="O103" s="5">
        <f t="shared" si="9"/>
        <v>1855.439136</v>
      </c>
      <c r="Q103" s="16">
        <f t="shared" si="7"/>
        <v>2916.7808640000003</v>
      </c>
      <c r="S103" s="16">
        <f t="shared" si="8"/>
        <v>9544.44</v>
      </c>
    </row>
    <row r="104" spans="1:19" ht="11.25">
      <c r="A104" s="4" t="s">
        <v>99</v>
      </c>
      <c r="C104" s="3" t="s">
        <v>229</v>
      </c>
      <c r="E104" s="6">
        <v>87052.04</v>
      </c>
      <c r="G104" s="19">
        <v>0.5</v>
      </c>
      <c r="I104" s="20">
        <f t="shared" si="5"/>
        <v>43526.02</v>
      </c>
      <c r="K104" s="5">
        <f t="shared" si="6"/>
        <v>43526.02</v>
      </c>
      <c r="M104" s="14">
        <v>0.5309</v>
      </c>
      <c r="O104" s="5">
        <f t="shared" si="9"/>
        <v>23107.964018</v>
      </c>
      <c r="Q104" s="16">
        <f t="shared" si="7"/>
        <v>20418.055981999998</v>
      </c>
      <c r="S104" s="16">
        <f t="shared" si="8"/>
        <v>87052.03999999998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13374.78</v>
      </c>
      <c r="G106" s="19">
        <v>0.5</v>
      </c>
      <c r="I106" s="20">
        <f t="shared" si="5"/>
        <v>6687.39</v>
      </c>
      <c r="K106" s="5">
        <f t="shared" si="6"/>
        <v>6687.39</v>
      </c>
      <c r="M106" s="14">
        <v>0.2547</v>
      </c>
      <c r="O106" s="5">
        <f t="shared" si="9"/>
        <v>1703.278233</v>
      </c>
      <c r="Q106" s="16">
        <f t="shared" si="7"/>
        <v>4984.111767</v>
      </c>
      <c r="S106" s="16">
        <f t="shared" si="8"/>
        <v>13374.78</v>
      </c>
    </row>
    <row r="107" spans="1:19" ht="11.25">
      <c r="A107" s="4" t="s">
        <v>102</v>
      </c>
      <c r="C107" s="3" t="s">
        <v>232</v>
      </c>
      <c r="E107" s="6">
        <v>27536.3</v>
      </c>
      <c r="G107" s="19">
        <v>0.5</v>
      </c>
      <c r="I107" s="20">
        <f t="shared" si="5"/>
        <v>13768.15</v>
      </c>
      <c r="K107" s="5">
        <f t="shared" si="6"/>
        <v>13768.15</v>
      </c>
      <c r="M107" s="14">
        <v>0.2329</v>
      </c>
      <c r="O107" s="5">
        <f t="shared" si="9"/>
        <v>3206.6021349999996</v>
      </c>
      <c r="Q107" s="16">
        <f t="shared" si="7"/>
        <v>10561.547865</v>
      </c>
      <c r="S107" s="16">
        <f t="shared" si="8"/>
        <v>27536.3</v>
      </c>
    </row>
    <row r="108" spans="1:19" ht="11.25">
      <c r="A108" s="4" t="s">
        <v>103</v>
      </c>
      <c r="C108" s="3" t="s">
        <v>233</v>
      </c>
      <c r="E108" s="6">
        <v>162314.89</v>
      </c>
      <c r="G108" s="19">
        <v>0.5</v>
      </c>
      <c r="I108" s="20">
        <f t="shared" si="5"/>
        <v>81157.445</v>
      </c>
      <c r="K108" s="5">
        <f t="shared" si="6"/>
        <v>81157.445</v>
      </c>
      <c r="M108" s="14">
        <v>0.3068</v>
      </c>
      <c r="O108" s="5">
        <f t="shared" si="9"/>
        <v>24899.104126000002</v>
      </c>
      <c r="Q108" s="16">
        <f t="shared" si="7"/>
        <v>56258.340874</v>
      </c>
      <c r="S108" s="16">
        <f t="shared" si="8"/>
        <v>162314.89</v>
      </c>
    </row>
    <row r="109" spans="1:19" ht="11.25">
      <c r="A109" s="4" t="s">
        <v>104</v>
      </c>
      <c r="C109" s="3" t="s">
        <v>234</v>
      </c>
      <c r="E109" s="6">
        <v>51868.49</v>
      </c>
      <c r="G109" s="19">
        <v>0.5</v>
      </c>
      <c r="I109" s="20">
        <f t="shared" si="5"/>
        <v>25934.245</v>
      </c>
      <c r="K109" s="5">
        <f t="shared" si="6"/>
        <v>25934.245</v>
      </c>
      <c r="M109" s="14">
        <v>0.3715</v>
      </c>
      <c r="O109" s="5">
        <f t="shared" si="9"/>
        <v>9634.572017499999</v>
      </c>
      <c r="Q109" s="16">
        <f t="shared" si="7"/>
        <v>16299.6729825</v>
      </c>
      <c r="S109" s="16">
        <f t="shared" si="8"/>
        <v>51868.49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59463.11</v>
      </c>
      <c r="G112" s="19">
        <v>0.5</v>
      </c>
      <c r="I112" s="20">
        <f t="shared" si="5"/>
        <v>29731.555</v>
      </c>
      <c r="K112" s="5">
        <f t="shared" si="6"/>
        <v>29731.555</v>
      </c>
      <c r="M112" s="14">
        <v>0.2223</v>
      </c>
      <c r="O112" s="5">
        <f t="shared" si="9"/>
        <v>6609.3246765</v>
      </c>
      <c r="Q112" s="16">
        <f t="shared" si="7"/>
        <v>23122.2303235</v>
      </c>
      <c r="S112" s="16">
        <f t="shared" si="8"/>
        <v>59463.11</v>
      </c>
    </row>
    <row r="113" spans="1:19" ht="11.25">
      <c r="A113" s="4" t="s">
        <v>108</v>
      </c>
      <c r="C113" s="3" t="s">
        <v>238</v>
      </c>
      <c r="E113" s="6">
        <v>60486.1</v>
      </c>
      <c r="G113" s="19">
        <v>0.5</v>
      </c>
      <c r="I113" s="20">
        <f t="shared" si="5"/>
        <v>30243.05</v>
      </c>
      <c r="K113" s="5">
        <f t="shared" si="6"/>
        <v>30243.05</v>
      </c>
      <c r="M113" s="14">
        <v>0.371</v>
      </c>
      <c r="O113" s="5">
        <f t="shared" si="9"/>
        <v>11220.17155</v>
      </c>
      <c r="Q113" s="16">
        <f t="shared" si="7"/>
        <v>19022.87845</v>
      </c>
      <c r="S113" s="16">
        <f t="shared" si="8"/>
        <v>60486.100000000006</v>
      </c>
    </row>
    <row r="114" spans="1:19" ht="11.25">
      <c r="A114" s="4" t="s">
        <v>110</v>
      </c>
      <c r="C114" s="3" t="s">
        <v>239</v>
      </c>
      <c r="E114" s="6">
        <v>120804.92</v>
      </c>
      <c r="G114" s="19">
        <v>0.5</v>
      </c>
      <c r="I114" s="20">
        <f t="shared" si="5"/>
        <v>60402.46</v>
      </c>
      <c r="K114" s="5">
        <f t="shared" si="6"/>
        <v>60402.46</v>
      </c>
      <c r="M114" s="14">
        <v>0.3441</v>
      </c>
      <c r="O114" s="5">
        <f t="shared" si="9"/>
        <v>20784.486486</v>
      </c>
      <c r="Q114" s="16">
        <f t="shared" si="7"/>
        <v>39617.973514</v>
      </c>
      <c r="S114" s="16">
        <f t="shared" si="8"/>
        <v>120804.92</v>
      </c>
    </row>
    <row r="115" spans="1:19" ht="11.25">
      <c r="A115" s="4" t="s">
        <v>111</v>
      </c>
      <c r="C115" s="3" t="s">
        <v>240</v>
      </c>
      <c r="E115" s="6">
        <v>11796</v>
      </c>
      <c r="G115" s="19">
        <v>0.5</v>
      </c>
      <c r="I115" s="20">
        <f t="shared" si="5"/>
        <v>5898</v>
      </c>
      <c r="K115" s="5">
        <f t="shared" si="6"/>
        <v>5898</v>
      </c>
      <c r="M115" s="14">
        <v>0.3146</v>
      </c>
      <c r="O115" s="5">
        <f t="shared" si="9"/>
        <v>1855.5108</v>
      </c>
      <c r="Q115" s="16">
        <f t="shared" si="7"/>
        <v>4042.4892</v>
      </c>
      <c r="S115" s="16">
        <f t="shared" si="8"/>
        <v>11796</v>
      </c>
    </row>
    <row r="116" spans="1:19" ht="11.25">
      <c r="A116" s="4" t="s">
        <v>109</v>
      </c>
      <c r="C116" s="3" t="s">
        <v>279</v>
      </c>
      <c r="E116" s="6">
        <v>13400.7</v>
      </c>
      <c r="G116" s="19">
        <v>0.5</v>
      </c>
      <c r="I116" s="20">
        <f t="shared" si="5"/>
        <v>6700.35</v>
      </c>
      <c r="K116" s="5">
        <f t="shared" si="6"/>
        <v>6700.35</v>
      </c>
      <c r="M116" s="14">
        <v>0.3223</v>
      </c>
      <c r="O116" s="5">
        <f t="shared" si="9"/>
        <v>2159.522805</v>
      </c>
      <c r="Q116" s="16">
        <f t="shared" si="7"/>
        <v>4540.827195</v>
      </c>
      <c r="S116" s="16">
        <f t="shared" si="8"/>
        <v>13400.7</v>
      </c>
    </row>
    <row r="117" spans="1:19" ht="11.25">
      <c r="A117" s="4" t="s">
        <v>112</v>
      </c>
      <c r="C117" s="3" t="s">
        <v>241</v>
      </c>
      <c r="E117" s="6">
        <v>103165.55</v>
      </c>
      <c r="G117" s="19">
        <v>0.5</v>
      </c>
      <c r="I117" s="20">
        <f t="shared" si="5"/>
        <v>51582.775</v>
      </c>
      <c r="K117" s="5">
        <f t="shared" si="6"/>
        <v>51582.775</v>
      </c>
      <c r="M117" s="14">
        <v>0.3808</v>
      </c>
      <c r="O117" s="5">
        <f t="shared" si="9"/>
        <v>19642.72072</v>
      </c>
      <c r="Q117" s="16">
        <f t="shared" si="7"/>
        <v>31940.05428</v>
      </c>
      <c r="S117" s="16">
        <f t="shared" si="8"/>
        <v>103165.55</v>
      </c>
    </row>
    <row r="118" spans="1:19" ht="11.25">
      <c r="A118" s="4" t="s">
        <v>113</v>
      </c>
      <c r="C118" s="3" t="s">
        <v>242</v>
      </c>
      <c r="E118" s="6">
        <v>21206.46</v>
      </c>
      <c r="G118" s="19">
        <v>0.5</v>
      </c>
      <c r="I118" s="20">
        <f t="shared" si="5"/>
        <v>10603.23</v>
      </c>
      <c r="K118" s="5">
        <f t="shared" si="6"/>
        <v>10603.23</v>
      </c>
      <c r="M118" s="14">
        <v>0.2667</v>
      </c>
      <c r="O118" s="5">
        <f t="shared" si="9"/>
        <v>2827.881441</v>
      </c>
      <c r="Q118" s="16">
        <f t="shared" si="7"/>
        <v>7775.348559</v>
      </c>
      <c r="S118" s="16">
        <f t="shared" si="8"/>
        <v>21206.46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165249.88</v>
      </c>
      <c r="G120" s="19">
        <v>0.5</v>
      </c>
      <c r="I120" s="20">
        <f t="shared" si="5"/>
        <v>82624.94</v>
      </c>
      <c r="K120" s="5">
        <f t="shared" si="6"/>
        <v>82624.94</v>
      </c>
      <c r="M120" s="14">
        <v>0.2736</v>
      </c>
      <c r="O120" s="5">
        <f t="shared" si="9"/>
        <v>22606.183584000002</v>
      </c>
      <c r="Q120" s="16">
        <f t="shared" si="7"/>
        <v>60018.756416000004</v>
      </c>
      <c r="S120" s="16">
        <f t="shared" si="8"/>
        <v>165249.88</v>
      </c>
    </row>
    <row r="121" spans="1:19" ht="11.25">
      <c r="A121" s="4" t="s">
        <v>116</v>
      </c>
      <c r="C121" s="3" t="s">
        <v>245</v>
      </c>
      <c r="E121" s="6">
        <v>19439.84</v>
      </c>
      <c r="G121" s="19">
        <v>0.5</v>
      </c>
      <c r="I121" s="20">
        <f t="shared" si="5"/>
        <v>9719.92</v>
      </c>
      <c r="K121" s="5">
        <f t="shared" si="6"/>
        <v>9719.92</v>
      </c>
      <c r="M121" s="14">
        <v>0.4168</v>
      </c>
      <c r="O121" s="5">
        <f t="shared" si="9"/>
        <v>4051.262656</v>
      </c>
      <c r="Q121" s="16">
        <f t="shared" si="7"/>
        <v>5668.657344</v>
      </c>
      <c r="S121" s="16">
        <f t="shared" si="8"/>
        <v>19439.84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69598.12</v>
      </c>
      <c r="G124" s="19">
        <v>0.5</v>
      </c>
      <c r="I124" s="20">
        <f t="shared" si="5"/>
        <v>34799.06</v>
      </c>
      <c r="K124" s="5">
        <f t="shared" si="6"/>
        <v>34799.06</v>
      </c>
      <c r="M124" s="14">
        <v>0.2773</v>
      </c>
      <c r="O124" s="5">
        <f t="shared" si="9"/>
        <v>9649.779337999998</v>
      </c>
      <c r="Q124" s="16">
        <f t="shared" si="7"/>
        <v>25149.280661999997</v>
      </c>
      <c r="S124" s="16">
        <f t="shared" si="8"/>
        <v>69598.12</v>
      </c>
    </row>
    <row r="125" spans="1:19" ht="11.25">
      <c r="A125" s="4" t="s">
        <v>120</v>
      </c>
      <c r="C125" s="3" t="s">
        <v>249</v>
      </c>
      <c r="E125" s="6">
        <v>281235.43</v>
      </c>
      <c r="G125" s="19">
        <v>0.5</v>
      </c>
      <c r="I125" s="20">
        <f>E125*G125</f>
        <v>140617.715</v>
      </c>
      <c r="K125" s="5">
        <f>E125-I125</f>
        <v>140617.715</v>
      </c>
      <c r="M125" s="14">
        <v>0.2455</v>
      </c>
      <c r="O125" s="5">
        <f>K125*M125</f>
        <v>34521.6490325</v>
      </c>
      <c r="Q125" s="16">
        <f>K125-O125</f>
        <v>106096.0659675</v>
      </c>
      <c r="S125" s="16">
        <f>I125+O125+Q125</f>
        <v>281235.43</v>
      </c>
    </row>
    <row r="126" spans="1:19" ht="11.25">
      <c r="A126" s="4" t="s">
        <v>121</v>
      </c>
      <c r="C126" s="3" t="s">
        <v>250</v>
      </c>
      <c r="E126" s="6">
        <v>326.5</v>
      </c>
      <c r="G126" s="19">
        <v>0.5</v>
      </c>
      <c r="I126" s="20">
        <f t="shared" si="5"/>
        <v>163.25</v>
      </c>
      <c r="K126" s="5">
        <f t="shared" si="6"/>
        <v>163.25</v>
      </c>
      <c r="M126" s="14">
        <v>0.3254</v>
      </c>
      <c r="O126" s="5">
        <f t="shared" si="9"/>
        <v>53.121550000000006</v>
      </c>
      <c r="Q126" s="16">
        <f t="shared" si="7"/>
        <v>110.12844999999999</v>
      </c>
      <c r="S126" s="16">
        <f t="shared" si="8"/>
        <v>326.5</v>
      </c>
    </row>
    <row r="127" spans="1:19" ht="11.25">
      <c r="A127" s="4" t="s">
        <v>122</v>
      </c>
      <c r="C127" s="3" t="s">
        <v>251</v>
      </c>
      <c r="E127" s="6">
        <v>101383.4</v>
      </c>
      <c r="G127" s="19">
        <v>0.5</v>
      </c>
      <c r="I127" s="20">
        <f t="shared" si="5"/>
        <v>50691.7</v>
      </c>
      <c r="K127" s="5">
        <f t="shared" si="6"/>
        <v>50691.7</v>
      </c>
      <c r="M127" s="14">
        <v>0.3535</v>
      </c>
      <c r="O127" s="5">
        <f t="shared" si="9"/>
        <v>17919.515949999997</v>
      </c>
      <c r="Q127" s="16">
        <f t="shared" si="7"/>
        <v>32772.184049999996</v>
      </c>
      <c r="S127" s="16">
        <f t="shared" si="8"/>
        <v>101383.4</v>
      </c>
    </row>
    <row r="128" spans="1:19" ht="11.25">
      <c r="A128" s="4" t="s">
        <v>123</v>
      </c>
      <c r="C128" s="3" t="s">
        <v>252</v>
      </c>
      <c r="E128" s="6">
        <v>12246.12</v>
      </c>
      <c r="G128" s="19">
        <v>0.5</v>
      </c>
      <c r="I128" s="20">
        <f t="shared" si="5"/>
        <v>6123.06</v>
      </c>
      <c r="K128" s="5">
        <f t="shared" si="6"/>
        <v>6123.06</v>
      </c>
      <c r="M128" s="14">
        <v>0.2787</v>
      </c>
      <c r="O128" s="5">
        <f t="shared" si="9"/>
        <v>1706.496822</v>
      </c>
      <c r="Q128" s="16">
        <f t="shared" si="7"/>
        <v>4416.563178</v>
      </c>
      <c r="S128" s="16">
        <f t="shared" si="8"/>
        <v>12246.12</v>
      </c>
    </row>
    <row r="129" spans="1:19" ht="11.25">
      <c r="A129" s="4" t="s">
        <v>124</v>
      </c>
      <c r="C129" s="3" t="s">
        <v>253</v>
      </c>
      <c r="E129" s="6">
        <v>151225.54</v>
      </c>
      <c r="G129" s="19">
        <v>0.5</v>
      </c>
      <c r="I129" s="20">
        <f t="shared" si="5"/>
        <v>75612.77</v>
      </c>
      <c r="K129" s="5">
        <f t="shared" si="6"/>
        <v>75612.77</v>
      </c>
      <c r="M129" s="14">
        <v>0.2605</v>
      </c>
      <c r="O129" s="5">
        <f t="shared" si="9"/>
        <v>19697.126585</v>
      </c>
      <c r="Q129" s="16">
        <f t="shared" si="7"/>
        <v>55915.643415</v>
      </c>
      <c r="S129" s="16">
        <f t="shared" si="8"/>
        <v>151225.54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540332.01</v>
      </c>
      <c r="G131" s="19">
        <v>0.5</v>
      </c>
      <c r="I131" s="20">
        <f t="shared" si="5"/>
        <v>270166.005</v>
      </c>
      <c r="K131" s="5">
        <f t="shared" si="6"/>
        <v>270166.005</v>
      </c>
      <c r="M131" s="14">
        <v>0.3691</v>
      </c>
      <c r="O131" s="5">
        <f t="shared" si="9"/>
        <v>99718.2724455</v>
      </c>
      <c r="Q131" s="16">
        <f t="shared" si="7"/>
        <v>170447.7325545</v>
      </c>
      <c r="S131" s="16">
        <f t="shared" si="8"/>
        <v>540332.01</v>
      </c>
    </row>
    <row r="132" spans="1:19" ht="11.25">
      <c r="A132" s="4" t="s">
        <v>127</v>
      </c>
      <c r="C132" s="3" t="s">
        <v>256</v>
      </c>
      <c r="E132" s="6">
        <v>189819.27</v>
      </c>
      <c r="G132" s="19">
        <v>0.5</v>
      </c>
      <c r="I132" s="20">
        <f t="shared" si="5"/>
        <v>94909.635</v>
      </c>
      <c r="K132" s="5">
        <f t="shared" si="6"/>
        <v>94909.635</v>
      </c>
      <c r="M132" s="14">
        <v>0.3072</v>
      </c>
      <c r="O132" s="5">
        <f t="shared" si="9"/>
        <v>29156.239871999995</v>
      </c>
      <c r="Q132" s="16">
        <f t="shared" si="7"/>
        <v>65753.395128</v>
      </c>
      <c r="S132" s="16">
        <f t="shared" si="8"/>
        <v>189819.27</v>
      </c>
    </row>
    <row r="133" spans="1:19" ht="11.25">
      <c r="A133" s="4" t="s">
        <v>128</v>
      </c>
      <c r="C133" s="3" t="s">
        <v>257</v>
      </c>
      <c r="E133" s="6">
        <v>40961.88</v>
      </c>
      <c r="G133" s="19">
        <v>0.5</v>
      </c>
      <c r="I133" s="20">
        <f t="shared" si="5"/>
        <v>20480.94</v>
      </c>
      <c r="K133" s="5">
        <f t="shared" si="6"/>
        <v>20480.94</v>
      </c>
      <c r="M133" s="14">
        <v>0.3513</v>
      </c>
      <c r="O133" s="5">
        <f t="shared" si="9"/>
        <v>7194.954221999999</v>
      </c>
      <c r="Q133" s="16">
        <f t="shared" si="7"/>
        <v>13285.985777999998</v>
      </c>
      <c r="S133" s="16">
        <f t="shared" si="8"/>
        <v>40961.88</v>
      </c>
    </row>
    <row r="134" spans="1:19" ht="11.25">
      <c r="A134" s="4" t="s">
        <v>129</v>
      </c>
      <c r="C134" s="3" t="s">
        <v>258</v>
      </c>
      <c r="E134" s="6">
        <v>93194.32</v>
      </c>
      <c r="G134" s="19">
        <v>0.5</v>
      </c>
      <c r="I134" s="20">
        <f t="shared" si="5"/>
        <v>46597.16</v>
      </c>
      <c r="K134" s="5">
        <f t="shared" si="6"/>
        <v>46597.16</v>
      </c>
      <c r="M134" s="14">
        <v>0.2699</v>
      </c>
      <c r="O134" s="5">
        <f t="shared" si="9"/>
        <v>12576.573484</v>
      </c>
      <c r="Q134" s="16">
        <f t="shared" si="7"/>
        <v>34020.586516</v>
      </c>
      <c r="S134" s="16">
        <f t="shared" si="8"/>
        <v>93194.32</v>
      </c>
    </row>
    <row r="135" spans="1:19" ht="11.25">
      <c r="A135" s="4" t="s">
        <v>130</v>
      </c>
      <c r="C135" s="3" t="s">
        <v>259</v>
      </c>
      <c r="E135" s="6">
        <v>14297.19</v>
      </c>
      <c r="G135" s="19">
        <v>0.5</v>
      </c>
      <c r="I135" s="20">
        <f t="shared" si="5"/>
        <v>7148.595</v>
      </c>
      <c r="K135" s="5">
        <f t="shared" si="6"/>
        <v>7148.595</v>
      </c>
      <c r="M135" s="14">
        <v>0.2432</v>
      </c>
      <c r="O135" s="5">
        <f t="shared" si="9"/>
        <v>1738.5383040000002</v>
      </c>
      <c r="Q135" s="16">
        <f t="shared" si="7"/>
        <v>5410.056696</v>
      </c>
      <c r="S135" s="16">
        <f t="shared" si="8"/>
        <v>14297.19</v>
      </c>
    </row>
    <row r="136" spans="1:19" ht="11.25">
      <c r="A136" s="4" t="s">
        <v>131</v>
      </c>
      <c r="C136" s="3" t="s">
        <v>260</v>
      </c>
      <c r="E136" s="6">
        <v>240551</v>
      </c>
      <c r="G136" s="19">
        <v>0.5</v>
      </c>
      <c r="I136" s="20">
        <f t="shared" si="5"/>
        <v>120275.5</v>
      </c>
      <c r="K136" s="5">
        <f>E136-I136</f>
        <v>120275.5</v>
      </c>
      <c r="M136" s="14">
        <v>0.3569</v>
      </c>
      <c r="O136" s="5">
        <f>K136*M136</f>
        <v>42926.32595</v>
      </c>
      <c r="Q136" s="16">
        <f>K136-O136</f>
        <v>77349.17405</v>
      </c>
      <c r="S136" s="16">
        <f>I136+O136+Q136</f>
        <v>240551</v>
      </c>
    </row>
    <row r="137" spans="1:19" ht="11.25">
      <c r="A137" s="4" t="s">
        <v>132</v>
      </c>
      <c r="C137" s="3" t="s">
        <v>261</v>
      </c>
      <c r="E137" s="6">
        <v>44257.92</v>
      </c>
      <c r="G137" s="19">
        <v>0.5</v>
      </c>
      <c r="I137" s="20">
        <f t="shared" si="5"/>
        <v>22128.96</v>
      </c>
      <c r="K137" s="5">
        <f>E137-I137</f>
        <v>22128.96</v>
      </c>
      <c r="M137" s="14">
        <v>0.3843</v>
      </c>
      <c r="O137" s="5">
        <f>K137*M137</f>
        <v>8504.159328</v>
      </c>
      <c r="Q137" s="16">
        <f>K137-O137</f>
        <v>13624.800672</v>
      </c>
      <c r="S137" s="16">
        <f>I137+O137+Q137</f>
        <v>44257.92</v>
      </c>
    </row>
    <row r="138" spans="1:19" ht="11.25">
      <c r="A138" s="4" t="s">
        <v>133</v>
      </c>
      <c r="C138" s="3" t="s">
        <v>262</v>
      </c>
      <c r="E138" s="6">
        <v>28209.15</v>
      </c>
      <c r="G138" s="19">
        <v>0.5</v>
      </c>
      <c r="I138" s="20">
        <f>E138*G138</f>
        <v>14104.575</v>
      </c>
      <c r="K138" s="5">
        <f>E138-I138</f>
        <v>14104.575</v>
      </c>
      <c r="M138" s="14">
        <v>0.4553</v>
      </c>
      <c r="O138" s="5">
        <f>K138*M138</f>
        <v>6421.8129975</v>
      </c>
      <c r="Q138" s="16">
        <f>K138-O138</f>
        <v>7682.762002500001</v>
      </c>
      <c r="S138" s="16">
        <f>I138+O138+Q138</f>
        <v>28209.15</v>
      </c>
    </row>
    <row r="139" spans="1:19" ht="11.25">
      <c r="A139" s="4" t="s">
        <v>134</v>
      </c>
      <c r="C139" s="3" t="s">
        <v>263</v>
      </c>
      <c r="E139" s="6">
        <v>-57713.22</v>
      </c>
      <c r="G139" s="19">
        <v>0.5</v>
      </c>
      <c r="I139" s="20">
        <f>E139*G139</f>
        <v>-28856.61</v>
      </c>
      <c r="K139" s="5">
        <f>E139-I139</f>
        <v>-28856.61</v>
      </c>
      <c r="M139" s="14">
        <v>0.4587</v>
      </c>
      <c r="O139" s="5">
        <f>K139*M139</f>
        <v>-13236.527007</v>
      </c>
      <c r="Q139" s="16">
        <f>K139-O139</f>
        <v>-15620.082993</v>
      </c>
      <c r="S139" s="16">
        <f>I139+O139+Q139</f>
        <v>-57713.22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6609336.430000001</v>
      </c>
      <c r="G143" s="6"/>
      <c r="I143" s="18">
        <f>SUM(I9:I142)</f>
        <v>3304668.2150000003</v>
      </c>
      <c r="K143" s="5">
        <f>SUM(K9:K142)</f>
        <v>3304668.2150000003</v>
      </c>
      <c r="O143" s="5">
        <f>SUM(O9:O142)</f>
        <v>1127904.2551149996</v>
      </c>
      <c r="Q143" s="16">
        <f>K143-O143</f>
        <v>2176763.9598850007</v>
      </c>
      <c r="S143" s="16">
        <f>SUM(S9:S142)</f>
        <v>6609336.430000001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93">
      <selection activeCell="O126" sqref="O12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3" width="9.8515625" style="3" bestFit="1" customWidth="1"/>
    <col min="24" max="16384" width="9.140625" style="3" customWidth="1"/>
  </cols>
  <sheetData>
    <row r="1" spans="1:17" ht="11.25">
      <c r="A1" s="34" t="s">
        <v>292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V3" s="27" t="s">
        <v>308</v>
      </c>
    </row>
    <row r="4" spans="7:22" ht="11.25">
      <c r="G4" s="6"/>
      <c r="M4" s="2" t="s">
        <v>276</v>
      </c>
      <c r="V4" s="27" t="s">
        <v>311</v>
      </c>
    </row>
    <row r="5" spans="5:22" ht="11.25">
      <c r="E5" s="8" t="s">
        <v>281</v>
      </c>
      <c r="G5" s="6"/>
      <c r="K5" s="15">
        <v>0.4122</v>
      </c>
      <c r="M5" s="2" t="s">
        <v>277</v>
      </c>
      <c r="V5" s="27" t="s">
        <v>313</v>
      </c>
    </row>
    <row r="6" spans="5:22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V6" s="27" t="s">
        <v>310</v>
      </c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3" ht="11.25">
      <c r="A9" s="4" t="s">
        <v>3</v>
      </c>
      <c r="C9" s="3" t="s">
        <v>4</v>
      </c>
      <c r="E9" s="6">
        <v>49818.45</v>
      </c>
      <c r="G9" s="19">
        <v>0.5878</v>
      </c>
      <c r="I9" s="20">
        <f>E9*G9</f>
        <v>29283.28491</v>
      </c>
      <c r="K9" s="5">
        <f>E9-I9</f>
        <v>20535.16509</v>
      </c>
      <c r="M9" s="14">
        <v>0.2332</v>
      </c>
      <c r="O9" s="5">
        <f>K9*M9</f>
        <v>4788.800498987999</v>
      </c>
      <c r="Q9" s="16">
        <f>K9-O9</f>
        <v>15746.364591012</v>
      </c>
      <c r="S9" s="16">
        <f>I9+O9+Q9</f>
        <v>49818.45</v>
      </c>
      <c r="V9" s="16">
        <f>DEC!O9-O9</f>
        <v>1020.0307710120005</v>
      </c>
      <c r="W9" s="16">
        <f>V9+'NOV stim'!V9+'OCT stim'!V9</f>
        <v>4101.871791309599</v>
      </c>
    </row>
    <row r="10" spans="1:23" ht="11.25">
      <c r="A10" s="4" t="s">
        <v>5</v>
      </c>
      <c r="C10" s="3" t="s">
        <v>135</v>
      </c>
      <c r="E10" s="6">
        <v>89244.25</v>
      </c>
      <c r="G10" s="19">
        <v>0.5878</v>
      </c>
      <c r="I10" s="20">
        <f aca="true" t="shared" si="0" ref="I10:I73">E10*G10</f>
        <v>52457.77015</v>
      </c>
      <c r="K10" s="5">
        <f aca="true" t="shared" si="1" ref="K10:K73">E10-I10</f>
        <v>36786.47985</v>
      </c>
      <c r="M10" s="14">
        <v>0.4474</v>
      </c>
      <c r="O10" s="5">
        <f>K10*M10</f>
        <v>16458.271084890002</v>
      </c>
      <c r="Q10" s="16">
        <f aca="true" t="shared" si="2" ref="Q10:Q73">K10-O10</f>
        <v>20328.20876511</v>
      </c>
      <c r="S10" s="16">
        <f aca="true" t="shared" si="3" ref="S10:S73">I10+O10+Q10</f>
        <v>89244.25</v>
      </c>
      <c r="V10" s="16">
        <f>DEC!O10-O10</f>
        <v>3505.6676401099976</v>
      </c>
      <c r="W10" s="16">
        <f>V10+'NOV stim'!V10+'OCT stim'!V10</f>
        <v>11908.387368665197</v>
      </c>
    </row>
    <row r="11" spans="1:23" ht="11.25">
      <c r="A11" s="4" t="s">
        <v>6</v>
      </c>
      <c r="C11" s="3" t="s">
        <v>136</v>
      </c>
      <c r="E11" s="6">
        <v>72643.8</v>
      </c>
      <c r="G11" s="19">
        <v>0.5878</v>
      </c>
      <c r="I11" s="20">
        <f t="shared" si="0"/>
        <v>42700.02564</v>
      </c>
      <c r="K11" s="5">
        <f t="shared" si="1"/>
        <v>29943.774360000003</v>
      </c>
      <c r="M11" s="14">
        <v>0.1924</v>
      </c>
      <c r="O11" s="5">
        <f aca="true" t="shared" si="4" ref="O11:O74">K11*M11</f>
        <v>5761.182186864</v>
      </c>
      <c r="Q11" s="16">
        <f t="shared" si="2"/>
        <v>24182.592173136003</v>
      </c>
      <c r="S11" s="16">
        <f t="shared" si="3"/>
        <v>72643.8</v>
      </c>
      <c r="V11" s="16">
        <f>DEC!O11-O11</f>
        <v>1227.151373136</v>
      </c>
      <c r="W11" s="16">
        <f>V11+'NOV stim'!V11+'OCT stim'!V11</f>
        <v>2966.6927293119993</v>
      </c>
    </row>
    <row r="12" spans="1:23" ht="11.25">
      <c r="A12" s="4" t="s">
        <v>7</v>
      </c>
      <c r="C12" s="3" t="s">
        <v>137</v>
      </c>
      <c r="E12" s="6">
        <v>17515.6</v>
      </c>
      <c r="G12" s="19">
        <v>0.5878</v>
      </c>
      <c r="I12" s="20">
        <f t="shared" si="0"/>
        <v>10295.669679999999</v>
      </c>
      <c r="K12" s="5">
        <f t="shared" si="1"/>
        <v>7219.9303199999995</v>
      </c>
      <c r="M12" s="14">
        <v>0.3268</v>
      </c>
      <c r="O12" s="5">
        <f t="shared" si="4"/>
        <v>2359.4732285759997</v>
      </c>
      <c r="Q12" s="16">
        <f t="shared" si="2"/>
        <v>4860.457091423999</v>
      </c>
      <c r="S12" s="16">
        <f t="shared" si="3"/>
        <v>17515.6</v>
      </c>
      <c r="V12" s="16">
        <f>DEC!O12-O12</f>
        <v>502.57581142399977</v>
      </c>
      <c r="W12" s="16">
        <f>V12+'NOV stim'!V12+'OCT stim'!V12</f>
        <v>1467.7781146799994</v>
      </c>
    </row>
    <row r="13" spans="1:23" ht="11.25">
      <c r="A13" s="4" t="s">
        <v>8</v>
      </c>
      <c r="C13" s="3" t="s">
        <v>138</v>
      </c>
      <c r="E13" s="6">
        <v>54732.57</v>
      </c>
      <c r="G13" s="19">
        <v>0.5878</v>
      </c>
      <c r="I13" s="20">
        <f t="shared" si="0"/>
        <v>32171.804646</v>
      </c>
      <c r="K13" s="5">
        <f t="shared" si="1"/>
        <v>22560.765354</v>
      </c>
      <c r="M13" s="14">
        <v>0.2722</v>
      </c>
      <c r="O13" s="5">
        <f t="shared" si="4"/>
        <v>6141.0403293588</v>
      </c>
      <c r="Q13" s="16">
        <f t="shared" si="2"/>
        <v>16419.7250246412</v>
      </c>
      <c r="S13" s="16">
        <f t="shared" si="3"/>
        <v>54732.57</v>
      </c>
      <c r="V13" s="16">
        <f>DEC!O13-O13</f>
        <v>1308.0624476412004</v>
      </c>
      <c r="W13" s="16">
        <f>V13+'NOV stim'!V13+'OCT stim'!V13</f>
        <v>5942.451090637596</v>
      </c>
    </row>
    <row r="14" spans="1:23" ht="11.25">
      <c r="A14" s="4" t="s">
        <v>9</v>
      </c>
      <c r="C14" s="3" t="s">
        <v>139</v>
      </c>
      <c r="E14" s="6">
        <v>3053.7</v>
      </c>
      <c r="G14" s="19">
        <v>0.5878</v>
      </c>
      <c r="I14" s="20">
        <f t="shared" si="0"/>
        <v>1794.9648599999998</v>
      </c>
      <c r="K14" s="5">
        <f t="shared" si="1"/>
        <v>1258.73514</v>
      </c>
      <c r="M14" s="14">
        <v>0.2639</v>
      </c>
      <c r="O14" s="5">
        <f t="shared" si="4"/>
        <v>332.180203446</v>
      </c>
      <c r="Q14" s="16">
        <f t="shared" si="2"/>
        <v>926.554936554</v>
      </c>
      <c r="S14" s="16">
        <f t="shared" si="3"/>
        <v>3053.7</v>
      </c>
      <c r="V14" s="16">
        <f>DEC!O14-O14</f>
        <v>70.75551155400001</v>
      </c>
      <c r="W14" s="16">
        <f>V14+'NOV stim'!V14+'OCT stim'!V14</f>
        <v>328.297046896</v>
      </c>
    </row>
    <row r="15" spans="1:23" ht="11.25">
      <c r="A15" s="4" t="s">
        <v>10</v>
      </c>
      <c r="C15" s="3" t="s">
        <v>140</v>
      </c>
      <c r="E15" s="6">
        <v>128777.4</v>
      </c>
      <c r="G15" s="19">
        <v>0.5878</v>
      </c>
      <c r="I15" s="20">
        <f t="shared" si="0"/>
        <v>75695.35571999999</v>
      </c>
      <c r="K15" s="5">
        <f t="shared" si="1"/>
        <v>53082.04428</v>
      </c>
      <c r="M15" s="14">
        <v>0.4602</v>
      </c>
      <c r="O15" s="5">
        <f t="shared" si="4"/>
        <v>24428.356777656</v>
      </c>
      <c r="Q15" s="16">
        <f t="shared" si="2"/>
        <v>28653.687502344</v>
      </c>
      <c r="S15" s="16">
        <f t="shared" si="3"/>
        <v>128777.4</v>
      </c>
      <c r="V15" s="16">
        <f>DEC!O15-O15</f>
        <v>5203.322962343998</v>
      </c>
      <c r="W15" s="16">
        <f>V15+'NOV stim'!V15+'OCT stim'!V15</f>
        <v>17399.468914869605</v>
      </c>
    </row>
    <row r="16" spans="1:23" ht="11.25">
      <c r="A16" s="4" t="s">
        <v>11</v>
      </c>
      <c r="C16" s="3" t="s">
        <v>141</v>
      </c>
      <c r="E16" s="6">
        <v>54958.16</v>
      </c>
      <c r="G16" s="19">
        <v>0.5878</v>
      </c>
      <c r="I16" s="20">
        <f t="shared" si="0"/>
        <v>32304.406448</v>
      </c>
      <c r="K16" s="5">
        <f t="shared" si="1"/>
        <v>22653.753552000002</v>
      </c>
      <c r="M16" s="14">
        <v>0.3302</v>
      </c>
      <c r="O16" s="5">
        <f t="shared" si="4"/>
        <v>7480.2694228704</v>
      </c>
      <c r="Q16" s="16">
        <f t="shared" si="2"/>
        <v>15173.484129129602</v>
      </c>
      <c r="S16" s="16">
        <f t="shared" si="3"/>
        <v>54958.16</v>
      </c>
      <c r="V16" s="16">
        <f>DEC!O16-O16</f>
        <v>1593.3227931296005</v>
      </c>
      <c r="W16" s="16">
        <f>V16+'NOV stim'!V16+'OCT stim'!V16</f>
        <v>7473.1410850823995</v>
      </c>
    </row>
    <row r="17" spans="1:23" ht="11.25">
      <c r="A17" s="4" t="s">
        <v>12</v>
      </c>
      <c r="C17" s="3" t="s">
        <v>142</v>
      </c>
      <c r="E17" s="6">
        <v>0</v>
      </c>
      <c r="G17" s="19">
        <v>0.5878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V17" s="16">
        <f>DEC!O17-O17</f>
        <v>0</v>
      </c>
      <c r="W17" s="16">
        <f>V17+'NOV stim'!V17+'OCT stim'!V17</f>
        <v>0</v>
      </c>
    </row>
    <row r="18" spans="1:23" ht="11.25">
      <c r="A18" s="4" t="s">
        <v>13</v>
      </c>
      <c r="C18" s="3" t="s">
        <v>143</v>
      </c>
      <c r="E18" s="6">
        <v>29110.56</v>
      </c>
      <c r="G18" s="19">
        <v>0.5878</v>
      </c>
      <c r="I18" s="20">
        <f t="shared" si="0"/>
        <v>17111.187168</v>
      </c>
      <c r="K18" s="5">
        <f t="shared" si="1"/>
        <v>11999.372832000001</v>
      </c>
      <c r="M18" s="14">
        <v>0.336</v>
      </c>
      <c r="O18" s="5">
        <f t="shared" si="4"/>
        <v>4031.7892715520006</v>
      </c>
      <c r="Q18" s="16">
        <f t="shared" si="2"/>
        <v>7967.583560448</v>
      </c>
      <c r="S18" s="16">
        <f t="shared" si="3"/>
        <v>29110.559999999998</v>
      </c>
      <c r="V18" s="16">
        <f>DEC!O18-O18</f>
        <v>858.7848084479997</v>
      </c>
      <c r="W18" s="16">
        <f>V18+'NOV stim'!V18+'OCT stim'!V18</f>
        <v>4255.8978060479985</v>
      </c>
    </row>
    <row r="19" spans="1:23" ht="11.25">
      <c r="A19" s="4" t="s">
        <v>14</v>
      </c>
      <c r="C19" s="3" t="s">
        <v>144</v>
      </c>
      <c r="E19" s="6">
        <v>0</v>
      </c>
      <c r="G19" s="19">
        <v>0.5878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V19" s="16">
        <f>DEC!O19-O19</f>
        <v>0</v>
      </c>
      <c r="W19" s="16">
        <f>V19+'NOV stim'!V19+'OCT stim'!V19</f>
        <v>0</v>
      </c>
    </row>
    <row r="20" spans="1:23" ht="11.25">
      <c r="A20" s="4" t="s">
        <v>15</v>
      </c>
      <c r="C20" s="3" t="s">
        <v>145</v>
      </c>
      <c r="E20" s="6">
        <v>11323.9</v>
      </c>
      <c r="G20" s="19">
        <v>0.5878</v>
      </c>
      <c r="I20" s="20">
        <f t="shared" si="0"/>
        <v>6656.1884199999995</v>
      </c>
      <c r="K20" s="5">
        <f t="shared" si="1"/>
        <v>4667.71158</v>
      </c>
      <c r="M20" s="14">
        <v>0.3602</v>
      </c>
      <c r="O20" s="5">
        <f t="shared" si="4"/>
        <v>1681.3097111160002</v>
      </c>
      <c r="Q20" s="16">
        <f t="shared" si="2"/>
        <v>2986.4018688839997</v>
      </c>
      <c r="S20" s="16">
        <f t="shared" si="3"/>
        <v>11323.899999999998</v>
      </c>
      <c r="V20" s="16">
        <f>DEC!O20-O20</f>
        <v>358.1246788839999</v>
      </c>
      <c r="W20" s="16">
        <f>V20+'NOV stim'!V20+'OCT stim'!V20</f>
        <v>1031.36485633</v>
      </c>
    </row>
    <row r="21" spans="1:23" ht="11.25">
      <c r="A21" s="4" t="s">
        <v>16</v>
      </c>
      <c r="C21" s="3" t="s">
        <v>146</v>
      </c>
      <c r="E21" s="6">
        <v>29560.92</v>
      </c>
      <c r="G21" s="19">
        <v>0.5878</v>
      </c>
      <c r="I21" s="20">
        <f t="shared" si="0"/>
        <v>17375.908776</v>
      </c>
      <c r="K21" s="5">
        <f t="shared" si="1"/>
        <v>12185.011223999998</v>
      </c>
      <c r="M21" s="14">
        <v>0.2439</v>
      </c>
      <c r="O21" s="5">
        <f t="shared" si="4"/>
        <v>2971.9242375336</v>
      </c>
      <c r="Q21" s="16">
        <f t="shared" si="2"/>
        <v>9213.086986466398</v>
      </c>
      <c r="S21" s="16">
        <f t="shared" si="3"/>
        <v>29560.92</v>
      </c>
      <c r="V21" s="16">
        <f>DEC!O21-O21</f>
        <v>633.0299564664001</v>
      </c>
      <c r="W21" s="16">
        <f>V21+'NOV stim'!V21+'OCT stim'!V21</f>
        <v>2269.2167046791988</v>
      </c>
    </row>
    <row r="22" spans="1:23" ht="11.25">
      <c r="A22" s="4" t="s">
        <v>17</v>
      </c>
      <c r="C22" s="3" t="s">
        <v>147</v>
      </c>
      <c r="E22" s="6">
        <v>30653</v>
      </c>
      <c r="G22" s="19">
        <v>0.5878</v>
      </c>
      <c r="I22" s="20">
        <f t="shared" si="0"/>
        <v>18017.8334</v>
      </c>
      <c r="K22" s="5">
        <f t="shared" si="1"/>
        <v>12635.1666</v>
      </c>
      <c r="M22" s="14">
        <v>0.3156</v>
      </c>
      <c r="O22" s="5">
        <f t="shared" si="4"/>
        <v>3987.65857896</v>
      </c>
      <c r="Q22" s="16">
        <f t="shared" si="2"/>
        <v>8647.508021040001</v>
      </c>
      <c r="S22" s="16">
        <f t="shared" si="3"/>
        <v>30653</v>
      </c>
      <c r="V22" s="16">
        <f>DEC!O22-O22</f>
        <v>849.3848210399997</v>
      </c>
      <c r="W22" s="16">
        <f>V22+'NOV stim'!V22+'OCT stim'!V22</f>
        <v>1882.8422753519994</v>
      </c>
    </row>
    <row r="23" spans="1:23" ht="11.25">
      <c r="A23" s="4" t="s">
        <v>18</v>
      </c>
      <c r="C23" s="3" t="s">
        <v>148</v>
      </c>
      <c r="E23" s="6">
        <v>4621.89</v>
      </c>
      <c r="G23" s="19">
        <v>0.5878</v>
      </c>
      <c r="I23" s="20">
        <f t="shared" si="0"/>
        <v>2716.746942</v>
      </c>
      <c r="K23" s="5">
        <f t="shared" si="1"/>
        <v>1905.143058</v>
      </c>
      <c r="M23" s="14">
        <v>0.2023</v>
      </c>
      <c r="O23" s="5">
        <f t="shared" si="4"/>
        <v>385.4104406334</v>
      </c>
      <c r="Q23" s="16">
        <f t="shared" si="2"/>
        <v>1519.7326173666002</v>
      </c>
      <c r="S23" s="16">
        <f t="shared" si="3"/>
        <v>4621.89</v>
      </c>
      <c r="V23" s="16">
        <f>DEC!O23-O23</f>
        <v>82.09373286660002</v>
      </c>
      <c r="W23" s="16">
        <f>V23+'NOV stim'!V23+'OCT stim'!V23</f>
        <v>513.2960873810001</v>
      </c>
    </row>
    <row r="24" spans="1:23" ht="11.25">
      <c r="A24" s="4" t="s">
        <v>19</v>
      </c>
      <c r="C24" s="3" t="s">
        <v>149</v>
      </c>
      <c r="E24" s="6">
        <v>34433.33</v>
      </c>
      <c r="G24" s="19">
        <v>0.5878</v>
      </c>
      <c r="I24" s="20">
        <f t="shared" si="0"/>
        <v>20239.911374</v>
      </c>
      <c r="K24" s="5">
        <f t="shared" si="1"/>
        <v>14193.418626000002</v>
      </c>
      <c r="M24" s="14">
        <v>0.3107</v>
      </c>
      <c r="O24" s="5">
        <f t="shared" si="4"/>
        <v>4409.895167098201</v>
      </c>
      <c r="Q24" s="16">
        <f t="shared" si="2"/>
        <v>9783.523458901802</v>
      </c>
      <c r="S24" s="16">
        <f t="shared" si="3"/>
        <v>34433.33</v>
      </c>
      <c r="V24" s="16">
        <f>DEC!O24-O24</f>
        <v>939.3226484017996</v>
      </c>
      <c r="W24" s="16">
        <f>V24+'NOV stim'!V24+'OCT stim'!V24</f>
        <v>4562.428579009598</v>
      </c>
    </row>
    <row r="25" spans="1:23" ht="11.25">
      <c r="A25" s="4" t="s">
        <v>20</v>
      </c>
      <c r="C25" s="3" t="s">
        <v>150</v>
      </c>
      <c r="E25" s="6">
        <v>9217.94</v>
      </c>
      <c r="G25" s="19">
        <v>0.5878</v>
      </c>
      <c r="I25" s="20">
        <f t="shared" si="0"/>
        <v>5418.305132</v>
      </c>
      <c r="K25" s="5">
        <f t="shared" si="1"/>
        <v>3799.634868</v>
      </c>
      <c r="M25" s="14">
        <v>0.3308</v>
      </c>
      <c r="O25" s="5">
        <f t="shared" si="4"/>
        <v>1256.9192143344</v>
      </c>
      <c r="Q25" s="16">
        <f t="shared" si="2"/>
        <v>2542.7156536656003</v>
      </c>
      <c r="S25" s="16">
        <f t="shared" si="3"/>
        <v>9217.94</v>
      </c>
      <c r="V25" s="16">
        <f>DEC!O25-O25</f>
        <v>267.72806166559985</v>
      </c>
      <c r="W25" s="16">
        <f>V25+'NOV stim'!V25+'OCT stim'!V25</f>
        <v>942.7795157087996</v>
      </c>
    </row>
    <row r="26" spans="1:23" ht="11.25">
      <c r="A26" s="4" t="s">
        <v>21</v>
      </c>
      <c r="C26" s="3" t="s">
        <v>151</v>
      </c>
      <c r="E26" s="6">
        <v>4140.4</v>
      </c>
      <c r="G26" s="19">
        <v>0.5878</v>
      </c>
      <c r="I26" s="20">
        <f t="shared" si="0"/>
        <v>2433.7271199999996</v>
      </c>
      <c r="K26" s="5">
        <f t="shared" si="1"/>
        <v>1706.67288</v>
      </c>
      <c r="M26" s="14">
        <v>0.291</v>
      </c>
      <c r="O26" s="5">
        <f t="shared" si="4"/>
        <v>496.64180808</v>
      </c>
      <c r="Q26" s="16">
        <f t="shared" si="2"/>
        <v>1210.0310719200002</v>
      </c>
      <c r="S26" s="16">
        <f t="shared" si="3"/>
        <v>4140.4</v>
      </c>
      <c r="V26" s="16">
        <f>DEC!O26-O26</f>
        <v>105.78639191999997</v>
      </c>
      <c r="W26" s="16">
        <f>V26+'NOV stim'!V26+'OCT stim'!V26</f>
        <v>105.78639191999997</v>
      </c>
    </row>
    <row r="27" spans="1:23" ht="11.25">
      <c r="A27" s="4" t="s">
        <v>22</v>
      </c>
      <c r="C27" s="3" t="s">
        <v>152</v>
      </c>
      <c r="E27" s="6">
        <v>13421.52</v>
      </c>
      <c r="G27" s="19">
        <v>0.5878</v>
      </c>
      <c r="I27" s="20">
        <f t="shared" si="0"/>
        <v>7889.1694560000005</v>
      </c>
      <c r="K27" s="5">
        <f t="shared" si="1"/>
        <v>5532.350544</v>
      </c>
      <c r="M27" s="14">
        <v>0.3131</v>
      </c>
      <c r="O27" s="5">
        <f t="shared" si="4"/>
        <v>1732.1789553264</v>
      </c>
      <c r="Q27" s="16">
        <f t="shared" si="2"/>
        <v>3800.1715886736</v>
      </c>
      <c r="S27" s="16">
        <f t="shared" si="3"/>
        <v>13421.52</v>
      </c>
      <c r="V27" s="16">
        <f>DEC!O27-O27</f>
        <v>368.9600006735998</v>
      </c>
      <c r="W27" s="16">
        <f>V27+'NOV stim'!V27+'OCT stim'!V27</f>
        <v>3265.4421987386004</v>
      </c>
    </row>
    <row r="28" spans="1:23" ht="11.25">
      <c r="A28" s="4" t="s">
        <v>23</v>
      </c>
      <c r="C28" s="3" t="s">
        <v>153</v>
      </c>
      <c r="E28" s="6">
        <v>35686</v>
      </c>
      <c r="G28" s="19">
        <v>0.5878</v>
      </c>
      <c r="I28" s="20">
        <f t="shared" si="0"/>
        <v>20976.2308</v>
      </c>
      <c r="K28" s="5">
        <f t="shared" si="1"/>
        <v>14709.769199999999</v>
      </c>
      <c r="M28" s="14">
        <v>0.2204</v>
      </c>
      <c r="O28" s="5">
        <f t="shared" si="4"/>
        <v>3242.0331316799998</v>
      </c>
      <c r="Q28" s="16">
        <f t="shared" si="2"/>
        <v>11467.736068319999</v>
      </c>
      <c r="S28" s="16">
        <f t="shared" si="3"/>
        <v>35686</v>
      </c>
      <c r="V28" s="16">
        <f>DEC!O28-O28</f>
        <v>690.5640683200004</v>
      </c>
      <c r="W28" s="16">
        <f>V28+'NOV stim'!V28+'OCT stim'!V28</f>
        <v>2536.7594135208</v>
      </c>
    </row>
    <row r="29" spans="1:23" ht="11.25">
      <c r="A29" s="4" t="s">
        <v>24</v>
      </c>
      <c r="C29" s="3" t="s">
        <v>154</v>
      </c>
      <c r="E29" s="6">
        <v>148211.43</v>
      </c>
      <c r="G29" s="19">
        <v>0.5878</v>
      </c>
      <c r="I29" s="20">
        <f t="shared" si="0"/>
        <v>87118.678554</v>
      </c>
      <c r="K29" s="5">
        <f t="shared" si="1"/>
        <v>61092.751445999995</v>
      </c>
      <c r="M29" s="14">
        <v>0.3853</v>
      </c>
      <c r="O29" s="5">
        <f t="shared" si="4"/>
        <v>23539.037132143796</v>
      </c>
      <c r="Q29" s="16">
        <f t="shared" si="2"/>
        <v>37553.714313856195</v>
      </c>
      <c r="S29" s="16">
        <f t="shared" si="3"/>
        <v>148211.43</v>
      </c>
      <c r="V29" s="16">
        <f>DEC!O29-O29</f>
        <v>5013.894857356201</v>
      </c>
      <c r="W29" s="16">
        <f>V29+'NOV stim'!V29+'OCT stim'!V29</f>
        <v>20597.576876821593</v>
      </c>
    </row>
    <row r="30" spans="1:23" ht="11.25">
      <c r="A30" s="4" t="s">
        <v>25</v>
      </c>
      <c r="C30" s="3" t="s">
        <v>155</v>
      </c>
      <c r="E30" s="6">
        <v>0</v>
      </c>
      <c r="G30" s="19">
        <v>0.5878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V30" s="16">
        <f>DEC!O30-O30</f>
        <v>0</v>
      </c>
      <c r="W30" s="16">
        <f>V30+'NOV stim'!V30+'OCT stim'!V30</f>
        <v>408.3193419318002</v>
      </c>
    </row>
    <row r="31" spans="1:23" ht="11.25">
      <c r="A31" s="4" t="s">
        <v>26</v>
      </c>
      <c r="C31" s="3" t="s">
        <v>156</v>
      </c>
      <c r="E31" s="6">
        <v>3090</v>
      </c>
      <c r="G31" s="19">
        <v>0.5878</v>
      </c>
      <c r="I31" s="20">
        <f t="shared" si="0"/>
        <v>1816.302</v>
      </c>
      <c r="K31" s="5">
        <f t="shared" si="1"/>
        <v>1273.698</v>
      </c>
      <c r="M31" s="14">
        <v>0.2901</v>
      </c>
      <c r="O31" s="5">
        <f t="shared" si="4"/>
        <v>369.49978980000003</v>
      </c>
      <c r="Q31" s="16">
        <f t="shared" si="2"/>
        <v>904.1982102000001</v>
      </c>
      <c r="S31" s="16">
        <f t="shared" si="3"/>
        <v>3090</v>
      </c>
      <c r="V31" s="16">
        <f>DEC!O31-O31</f>
        <v>78.70471020000002</v>
      </c>
      <c r="W31" s="16">
        <f>V31+'NOV stim'!V31+'OCT stim'!V31</f>
        <v>419.75845440000006</v>
      </c>
    </row>
    <row r="32" spans="1:23" ht="11.25">
      <c r="A32" s="4" t="s">
        <v>27</v>
      </c>
      <c r="C32" s="3" t="s">
        <v>157</v>
      </c>
      <c r="E32" s="6">
        <v>139215.46</v>
      </c>
      <c r="G32" s="19">
        <v>0.5878</v>
      </c>
      <c r="I32" s="20">
        <f t="shared" si="0"/>
        <v>81830.847388</v>
      </c>
      <c r="K32" s="5">
        <f t="shared" si="1"/>
        <v>57384.612612</v>
      </c>
      <c r="M32" s="14">
        <v>0.3767</v>
      </c>
      <c r="O32" s="5">
        <f t="shared" si="4"/>
        <v>21616.7835709404</v>
      </c>
      <c r="Q32" s="16">
        <f t="shared" si="2"/>
        <v>35767.829041059595</v>
      </c>
      <c r="S32" s="16">
        <f t="shared" si="3"/>
        <v>139215.46</v>
      </c>
      <c r="V32" s="16">
        <f>DEC!O32-O32</f>
        <v>4604.448320059597</v>
      </c>
      <c r="W32" s="16">
        <f>V32+'NOV stim'!V32+'OCT stim'!V32</f>
        <v>14309.587188307592</v>
      </c>
    </row>
    <row r="33" spans="1:23" ht="11.25">
      <c r="A33" s="4" t="s">
        <v>28</v>
      </c>
      <c r="C33" s="3" t="s">
        <v>158</v>
      </c>
      <c r="E33" s="6">
        <v>12747.7</v>
      </c>
      <c r="G33" s="19">
        <v>0.5878</v>
      </c>
      <c r="I33" s="20">
        <f t="shared" si="0"/>
        <v>7493.09806</v>
      </c>
      <c r="K33" s="5">
        <f t="shared" si="1"/>
        <v>5254.6019400000005</v>
      </c>
      <c r="M33" s="14">
        <v>0.304</v>
      </c>
      <c r="O33" s="5">
        <f t="shared" si="4"/>
        <v>1597.3989897600002</v>
      </c>
      <c r="Q33" s="16">
        <f t="shared" si="2"/>
        <v>3657.20295024</v>
      </c>
      <c r="S33" s="16">
        <f t="shared" si="3"/>
        <v>12747.7</v>
      </c>
      <c r="V33" s="16">
        <f>DEC!O33-O33</f>
        <v>340.2514102399998</v>
      </c>
      <c r="W33" s="16">
        <f>V33+'NOV stim'!V33+'OCT stim'!V33</f>
        <v>1269.9374018559997</v>
      </c>
    </row>
    <row r="34" spans="1:23" ht="11.25">
      <c r="A34" s="4" t="s">
        <v>29</v>
      </c>
      <c r="C34" s="3" t="s">
        <v>159</v>
      </c>
      <c r="E34" s="6">
        <v>35044.68</v>
      </c>
      <c r="G34" s="19">
        <v>0.5878</v>
      </c>
      <c r="I34" s="20">
        <f t="shared" si="0"/>
        <v>20599.262904</v>
      </c>
      <c r="K34" s="5">
        <f t="shared" si="1"/>
        <v>14445.417096000001</v>
      </c>
      <c r="M34" s="14">
        <v>0.3042</v>
      </c>
      <c r="O34" s="5">
        <f t="shared" si="4"/>
        <v>4394.295880603201</v>
      </c>
      <c r="Q34" s="16">
        <f t="shared" si="2"/>
        <v>10051.1212153968</v>
      </c>
      <c r="S34" s="16">
        <f t="shared" si="3"/>
        <v>35044.68</v>
      </c>
      <c r="V34" s="16">
        <f>DEC!O34-O34</f>
        <v>935.9999473967991</v>
      </c>
      <c r="W34" s="16">
        <f>V34+'NOV stim'!V34+'OCT stim'!V34</f>
        <v>5922.102906813599</v>
      </c>
    </row>
    <row r="35" spans="1:23" ht="11.25">
      <c r="A35" s="4" t="s">
        <v>30</v>
      </c>
      <c r="C35" s="3" t="s">
        <v>160</v>
      </c>
      <c r="E35" s="6">
        <v>42259.18</v>
      </c>
      <c r="G35" s="19">
        <v>0.5878</v>
      </c>
      <c r="I35" s="20">
        <f t="shared" si="0"/>
        <v>24839.946004</v>
      </c>
      <c r="K35" s="5">
        <f t="shared" si="1"/>
        <v>17419.233996</v>
      </c>
      <c r="M35" s="14">
        <v>0.3358</v>
      </c>
      <c r="O35" s="5">
        <f t="shared" si="4"/>
        <v>5849.3787758568</v>
      </c>
      <c r="Q35" s="16">
        <f t="shared" si="2"/>
        <v>11569.8552201432</v>
      </c>
      <c r="S35" s="16">
        <f t="shared" si="3"/>
        <v>42259.18</v>
      </c>
      <c r="V35" s="16">
        <f>DEC!O35-O35</f>
        <v>1245.9375461432</v>
      </c>
      <c r="W35" s="16">
        <f>V35+'NOV stim'!V35+'OCT stim'!V35</f>
        <v>5981.8068007512</v>
      </c>
    </row>
    <row r="36" spans="1:23" ht="11.25">
      <c r="A36" s="4" t="s">
        <v>31</v>
      </c>
      <c r="C36" s="3" t="s">
        <v>161</v>
      </c>
      <c r="E36" s="6">
        <v>16273.55</v>
      </c>
      <c r="G36" s="19">
        <v>0.5878</v>
      </c>
      <c r="I36" s="20">
        <f t="shared" si="0"/>
        <v>9565.59269</v>
      </c>
      <c r="K36" s="5">
        <f t="shared" si="1"/>
        <v>6707.95731</v>
      </c>
      <c r="M36" s="14">
        <v>0.3853</v>
      </c>
      <c r="O36" s="5">
        <f t="shared" si="4"/>
        <v>2584.575951543</v>
      </c>
      <c r="Q36" s="16">
        <f t="shared" si="2"/>
        <v>4123.381358457</v>
      </c>
      <c r="S36" s="16">
        <f t="shared" si="3"/>
        <v>16273.55</v>
      </c>
      <c r="V36" s="16">
        <f>DEC!O36-O36</f>
        <v>550.5234559569999</v>
      </c>
      <c r="W36" s="16">
        <f>V36+'NOV stim'!V36+'OCT stim'!V36</f>
        <v>3840.6845505278006</v>
      </c>
    </row>
    <row r="37" spans="1:23" ht="11.25">
      <c r="A37" s="4" t="s">
        <v>32</v>
      </c>
      <c r="C37" s="3" t="s">
        <v>162</v>
      </c>
      <c r="E37" s="6">
        <v>330447.71</v>
      </c>
      <c r="G37" s="19">
        <v>0.5878</v>
      </c>
      <c r="I37" s="20">
        <f t="shared" si="0"/>
        <v>194237.163938</v>
      </c>
      <c r="K37" s="5">
        <f t="shared" si="1"/>
        <v>136210.546062</v>
      </c>
      <c r="M37" s="14">
        <v>0.4611</v>
      </c>
      <c r="O37" s="5">
        <f t="shared" si="4"/>
        <v>62806.682789188206</v>
      </c>
      <c r="Q37" s="16">
        <f t="shared" si="2"/>
        <v>73403.86327281181</v>
      </c>
      <c r="S37" s="16">
        <f t="shared" si="3"/>
        <v>330447.71</v>
      </c>
      <c r="V37" s="16">
        <f>DEC!O37-O37</f>
        <v>13378.036751311804</v>
      </c>
      <c r="W37" s="16">
        <f>V37+'NOV stim'!V37+'OCT stim'!V37</f>
        <v>47222.9808590712</v>
      </c>
    </row>
    <row r="38" spans="1:23" ht="11.25">
      <c r="A38" s="4" t="s">
        <v>33</v>
      </c>
      <c r="C38" s="3" t="s">
        <v>163</v>
      </c>
      <c r="E38" s="6">
        <v>5827.08</v>
      </c>
      <c r="G38" s="19">
        <v>0.5878</v>
      </c>
      <c r="I38" s="20">
        <f t="shared" si="0"/>
        <v>3425.157624</v>
      </c>
      <c r="K38" s="5">
        <f t="shared" si="1"/>
        <v>2401.922376</v>
      </c>
      <c r="M38" s="14">
        <v>0.4584</v>
      </c>
      <c r="O38" s="5">
        <f t="shared" si="4"/>
        <v>1101.0412171583998</v>
      </c>
      <c r="Q38" s="16">
        <f t="shared" si="2"/>
        <v>1300.8811588416002</v>
      </c>
      <c r="S38" s="16">
        <f t="shared" si="3"/>
        <v>5827.08</v>
      </c>
      <c r="V38" s="16">
        <f>DEC!O38-O38</f>
        <v>234.52551884160016</v>
      </c>
      <c r="W38" s="16">
        <f>V38+'NOV stim'!V38+'OCT stim'!V38</f>
        <v>1551.688799448</v>
      </c>
    </row>
    <row r="39" spans="1:23" ht="11.25">
      <c r="A39" s="4" t="s">
        <v>34</v>
      </c>
      <c r="C39" s="3" t="s">
        <v>164</v>
      </c>
      <c r="E39" s="6">
        <v>19372.34</v>
      </c>
      <c r="G39" s="19">
        <v>0.5878</v>
      </c>
      <c r="I39" s="20">
        <f t="shared" si="0"/>
        <v>11387.061452</v>
      </c>
      <c r="K39" s="5">
        <f t="shared" si="1"/>
        <v>7985.278548</v>
      </c>
      <c r="M39" s="14">
        <v>0.2324</v>
      </c>
      <c r="O39" s="5">
        <f t="shared" si="4"/>
        <v>1855.7787345552001</v>
      </c>
      <c r="Q39" s="16">
        <f t="shared" si="2"/>
        <v>6129.4998134448</v>
      </c>
      <c r="S39" s="16">
        <f t="shared" si="3"/>
        <v>19372.34</v>
      </c>
      <c r="V39" s="16">
        <f>DEC!O39-O39</f>
        <v>395.2871734447999</v>
      </c>
      <c r="W39" s="16">
        <f>V39+'NOV stim'!V39+'OCT stim'!V39</f>
        <v>1090.3984459087999</v>
      </c>
    </row>
    <row r="40" spans="1:23" ht="11.25">
      <c r="A40" s="4" t="s">
        <v>35</v>
      </c>
      <c r="C40" s="3" t="s">
        <v>165</v>
      </c>
      <c r="E40" s="6">
        <v>36358.36</v>
      </c>
      <c r="G40" s="19">
        <v>0.5878</v>
      </c>
      <c r="I40" s="20">
        <f t="shared" si="0"/>
        <v>21371.444008</v>
      </c>
      <c r="K40" s="5">
        <f t="shared" si="1"/>
        <v>14986.915992000002</v>
      </c>
      <c r="M40" s="14">
        <v>0.3811</v>
      </c>
      <c r="O40" s="5">
        <f t="shared" si="4"/>
        <v>5711.513684551201</v>
      </c>
      <c r="Q40" s="16">
        <f t="shared" si="2"/>
        <v>9275.402307448801</v>
      </c>
      <c r="S40" s="16">
        <f t="shared" si="3"/>
        <v>36358.36</v>
      </c>
      <c r="V40" s="16">
        <f>DEC!O40-O40</f>
        <v>1216.5718134487997</v>
      </c>
      <c r="W40" s="16">
        <f>V40+'NOV stim'!V40+'OCT stim'!V40</f>
        <v>2770.289754131199</v>
      </c>
    </row>
    <row r="41" spans="1:23" ht="11.25">
      <c r="A41" s="4" t="s">
        <v>36</v>
      </c>
      <c r="C41" s="3" t="s">
        <v>166</v>
      </c>
      <c r="E41" s="6">
        <v>34253.92</v>
      </c>
      <c r="G41" s="19">
        <v>0.5878</v>
      </c>
      <c r="I41" s="20">
        <f t="shared" si="0"/>
        <v>20134.454176</v>
      </c>
      <c r="K41" s="5">
        <f t="shared" si="1"/>
        <v>14119.465823999999</v>
      </c>
      <c r="M41" s="14">
        <v>0.283</v>
      </c>
      <c r="O41" s="5">
        <f t="shared" si="4"/>
        <v>3995.8088281919995</v>
      </c>
      <c r="Q41" s="16">
        <f t="shared" si="2"/>
        <v>10123.656995808</v>
      </c>
      <c r="S41" s="16">
        <f t="shared" si="3"/>
        <v>34253.92</v>
      </c>
      <c r="V41" s="16">
        <f>DEC!O41-O41</f>
        <v>851.1208518079998</v>
      </c>
      <c r="W41" s="16">
        <f>V41+'NOV stim'!V41+'OCT stim'!V41</f>
        <v>8753.002046116</v>
      </c>
    </row>
    <row r="42" spans="1:23" ht="11.25">
      <c r="A42" s="4" t="s">
        <v>37</v>
      </c>
      <c r="C42" s="3" t="s">
        <v>167</v>
      </c>
      <c r="E42" s="6">
        <v>8012.5</v>
      </c>
      <c r="G42" s="19">
        <v>0.5878</v>
      </c>
      <c r="I42" s="20">
        <f t="shared" si="0"/>
        <v>4709.7474999999995</v>
      </c>
      <c r="K42" s="5">
        <f t="shared" si="1"/>
        <v>3302.7525000000005</v>
      </c>
      <c r="M42" s="14">
        <v>0.4348</v>
      </c>
      <c r="O42" s="5">
        <f t="shared" si="4"/>
        <v>1436.0367870000002</v>
      </c>
      <c r="Q42" s="16">
        <f t="shared" si="2"/>
        <v>1866.7157130000003</v>
      </c>
      <c r="S42" s="16">
        <f t="shared" si="3"/>
        <v>8012.5</v>
      </c>
      <c r="V42" s="16">
        <f>DEC!O42-O42</f>
        <v>305.8807129999998</v>
      </c>
      <c r="W42" s="16">
        <f>V42+'NOV stim'!V42+'OCT stim'!V42</f>
        <v>1813.5067164976</v>
      </c>
    </row>
    <row r="43" spans="1:23" ht="11.25">
      <c r="A43" s="4" t="s">
        <v>38</v>
      </c>
      <c r="C43" s="3" t="s">
        <v>168</v>
      </c>
      <c r="E43" s="6">
        <v>14794.24</v>
      </c>
      <c r="G43" s="19">
        <v>0.5878</v>
      </c>
      <c r="I43" s="20">
        <f t="shared" si="0"/>
        <v>8696.054272</v>
      </c>
      <c r="K43" s="5">
        <f t="shared" si="1"/>
        <v>6098.185728</v>
      </c>
      <c r="M43" s="14">
        <v>0.2898</v>
      </c>
      <c r="O43" s="5">
        <f t="shared" si="4"/>
        <v>1767.2542239744</v>
      </c>
      <c r="Q43" s="16">
        <f t="shared" si="2"/>
        <v>4330.931504025601</v>
      </c>
      <c r="S43" s="16">
        <f t="shared" si="3"/>
        <v>14794.24</v>
      </c>
      <c r="V43" s="16">
        <f>DEC!O43-O43</f>
        <v>376.4311520255999</v>
      </c>
      <c r="W43" s="16">
        <f>V43+'NOV stim'!V43+'OCT stim'!V43</f>
        <v>963.9178271855997</v>
      </c>
    </row>
    <row r="44" spans="1:23" ht="11.25">
      <c r="A44" s="4" t="s">
        <v>39</v>
      </c>
      <c r="C44" s="3" t="s">
        <v>169</v>
      </c>
      <c r="E44" s="6">
        <v>75665.06</v>
      </c>
      <c r="G44" s="19">
        <v>0.5878</v>
      </c>
      <c r="I44" s="20">
        <f t="shared" si="0"/>
        <v>44475.922267999995</v>
      </c>
      <c r="K44" s="5">
        <f t="shared" si="1"/>
        <v>31189.137732000003</v>
      </c>
      <c r="M44" s="14">
        <v>0.3687</v>
      </c>
      <c r="O44" s="5">
        <f t="shared" si="4"/>
        <v>11499.435081788402</v>
      </c>
      <c r="Q44" s="16">
        <f t="shared" si="2"/>
        <v>19689.7026502116</v>
      </c>
      <c r="S44" s="16">
        <f t="shared" si="3"/>
        <v>75665.06</v>
      </c>
      <c r="V44" s="16">
        <f>DEC!O44-O44</f>
        <v>2449.4187292115985</v>
      </c>
      <c r="W44" s="16">
        <f>V44+'NOV stim'!V44+'OCT stim'!V44</f>
        <v>4617.680732513998</v>
      </c>
    </row>
    <row r="45" spans="1:23" ht="11.25">
      <c r="A45" s="4" t="s">
        <v>40</v>
      </c>
      <c r="C45" s="3" t="s">
        <v>170</v>
      </c>
      <c r="E45" s="6">
        <v>4767.9</v>
      </c>
      <c r="G45" s="19">
        <v>0.5878</v>
      </c>
      <c r="I45" s="20">
        <f t="shared" si="0"/>
        <v>2802.5716199999997</v>
      </c>
      <c r="K45" s="5">
        <f t="shared" si="1"/>
        <v>1965.32838</v>
      </c>
      <c r="M45" s="14">
        <v>0.4871</v>
      </c>
      <c r="O45" s="5">
        <f t="shared" si="4"/>
        <v>957.311453898</v>
      </c>
      <c r="Q45" s="16">
        <f t="shared" si="2"/>
        <v>1008.016926102</v>
      </c>
      <c r="S45" s="16">
        <f t="shared" si="3"/>
        <v>4767.9</v>
      </c>
      <c r="V45" s="16">
        <f>DEC!O45-O45</f>
        <v>203.91059110199978</v>
      </c>
      <c r="W45" s="16">
        <f>V45+'NOV stim'!V45+'OCT stim'!V45</f>
        <v>666.1079309332</v>
      </c>
    </row>
    <row r="46" spans="1:23" ht="11.25">
      <c r="A46" s="4" t="s">
        <v>41</v>
      </c>
      <c r="C46" s="3" t="s">
        <v>171</v>
      </c>
      <c r="E46" s="6">
        <v>653</v>
      </c>
      <c r="G46" s="19">
        <v>0.5878</v>
      </c>
      <c r="I46" s="20">
        <f t="shared" si="0"/>
        <v>383.8334</v>
      </c>
      <c r="K46" s="5">
        <f t="shared" si="1"/>
        <v>269.1666</v>
      </c>
      <c r="M46" s="14">
        <v>0.2109</v>
      </c>
      <c r="O46" s="5">
        <f t="shared" si="4"/>
        <v>56.767235940000006</v>
      </c>
      <c r="Q46" s="16">
        <f t="shared" si="2"/>
        <v>212.39936406</v>
      </c>
      <c r="S46" s="16">
        <f t="shared" si="3"/>
        <v>653</v>
      </c>
      <c r="V46" s="16">
        <f>DEC!O46-O46</f>
        <v>12.091614059999998</v>
      </c>
      <c r="W46" s="16">
        <f>V46+'NOV stim'!V46+'OCT stim'!V46</f>
        <v>225.5780410440001</v>
      </c>
    </row>
    <row r="47" spans="1:23" ht="11.25">
      <c r="A47" s="4" t="s">
        <v>42</v>
      </c>
      <c r="C47" s="3" t="s">
        <v>172</v>
      </c>
      <c r="E47" s="6">
        <v>44638.35</v>
      </c>
      <c r="G47" s="19">
        <v>0.5878</v>
      </c>
      <c r="I47" s="20">
        <f t="shared" si="0"/>
        <v>26238.42213</v>
      </c>
      <c r="K47" s="5">
        <f t="shared" si="1"/>
        <v>18399.92787</v>
      </c>
      <c r="M47" s="14">
        <v>0.3471</v>
      </c>
      <c r="O47" s="5">
        <f t="shared" si="4"/>
        <v>6386.614963677001</v>
      </c>
      <c r="Q47" s="16">
        <f t="shared" si="2"/>
        <v>12013.312906322999</v>
      </c>
      <c r="S47" s="16">
        <f t="shared" si="3"/>
        <v>44638.35</v>
      </c>
      <c r="V47" s="16">
        <f>DEC!O47-O47</f>
        <v>1360.3706788229993</v>
      </c>
      <c r="W47" s="16">
        <f>V47+'NOV stim'!V47+'OCT stim'!V47</f>
        <v>4990.9526778462</v>
      </c>
    </row>
    <row r="48" spans="1:23" ht="11.25">
      <c r="A48" s="4" t="s">
        <v>43</v>
      </c>
      <c r="C48" s="3" t="s">
        <v>173</v>
      </c>
      <c r="E48" s="6">
        <v>24165.59</v>
      </c>
      <c r="G48" s="19">
        <v>0.5878</v>
      </c>
      <c r="I48" s="20">
        <f t="shared" si="0"/>
        <v>14204.533802</v>
      </c>
      <c r="K48" s="5">
        <f t="shared" si="1"/>
        <v>9961.056198</v>
      </c>
      <c r="M48" s="14">
        <v>0.2266</v>
      </c>
      <c r="O48" s="5">
        <f t="shared" si="4"/>
        <v>2257.1753344668</v>
      </c>
      <c r="Q48" s="16">
        <f t="shared" si="2"/>
        <v>7703.880863533201</v>
      </c>
      <c r="S48" s="16">
        <f t="shared" si="3"/>
        <v>24165.590000000004</v>
      </c>
      <c r="V48" s="16">
        <f>DEC!O48-O48</f>
        <v>480.78601253319994</v>
      </c>
      <c r="W48" s="16">
        <f>V48+'NOV stim'!V48+'OCT stim'!V48</f>
        <v>1957.3316471455992</v>
      </c>
    </row>
    <row r="49" spans="1:23" ht="11.25">
      <c r="A49" s="4" t="s">
        <v>44</v>
      </c>
      <c r="C49" s="3" t="s">
        <v>174</v>
      </c>
      <c r="E49" s="6">
        <v>28685</v>
      </c>
      <c r="G49" s="19">
        <v>0.5878</v>
      </c>
      <c r="I49" s="20">
        <f t="shared" si="0"/>
        <v>16861.043</v>
      </c>
      <c r="K49" s="5">
        <f t="shared" si="1"/>
        <v>11823.956999999999</v>
      </c>
      <c r="M49" s="14">
        <v>0.2335</v>
      </c>
      <c r="O49" s="5">
        <f t="shared" si="4"/>
        <v>2760.8939594999997</v>
      </c>
      <c r="Q49" s="16">
        <f t="shared" si="2"/>
        <v>9063.0630405</v>
      </c>
      <c r="S49" s="16">
        <f t="shared" si="3"/>
        <v>28685</v>
      </c>
      <c r="V49" s="16">
        <f>DEC!O49-O49</f>
        <v>588.0797905000004</v>
      </c>
      <c r="W49" s="16">
        <f>V49+'NOV stim'!V49+'OCT stim'!V49</f>
        <v>3172.5757649740012</v>
      </c>
    </row>
    <row r="50" spans="1:23" ht="11.25">
      <c r="A50" s="4" t="s">
        <v>45</v>
      </c>
      <c r="C50" s="3" t="s">
        <v>175</v>
      </c>
      <c r="E50" s="6">
        <v>85716.31</v>
      </c>
      <c r="G50" s="19">
        <v>0.5878</v>
      </c>
      <c r="I50" s="20">
        <f t="shared" si="0"/>
        <v>50384.047018</v>
      </c>
      <c r="K50" s="5">
        <f t="shared" si="1"/>
        <v>35332.262982</v>
      </c>
      <c r="M50" s="14">
        <v>0.4444</v>
      </c>
      <c r="O50" s="5">
        <f t="shared" si="4"/>
        <v>15701.6576692008</v>
      </c>
      <c r="Q50" s="16">
        <f t="shared" si="2"/>
        <v>19630.605312799198</v>
      </c>
      <c r="S50" s="16">
        <f t="shared" si="3"/>
        <v>85716.31</v>
      </c>
      <c r="V50" s="16">
        <f>DEC!O50-O50</f>
        <v>3344.506412799199</v>
      </c>
      <c r="W50" s="16">
        <f>V50+'NOV stim'!V50+'OCT stim'!V50</f>
        <v>10618.571633973597</v>
      </c>
    </row>
    <row r="51" spans="1:23" ht="11.25">
      <c r="A51" s="4" t="s">
        <v>46</v>
      </c>
      <c r="C51" s="3" t="s">
        <v>176</v>
      </c>
      <c r="E51" s="6">
        <v>104794.34</v>
      </c>
      <c r="G51" s="19">
        <v>0.5878</v>
      </c>
      <c r="I51" s="20">
        <f t="shared" si="0"/>
        <v>61598.11305199999</v>
      </c>
      <c r="K51" s="5">
        <f t="shared" si="1"/>
        <v>43196.226948</v>
      </c>
      <c r="M51" s="14">
        <v>0.3755</v>
      </c>
      <c r="O51" s="5">
        <f t="shared" si="4"/>
        <v>16220.183218974002</v>
      </c>
      <c r="Q51" s="16">
        <f t="shared" si="2"/>
        <v>26976.043729026</v>
      </c>
      <c r="S51" s="16">
        <f t="shared" si="3"/>
        <v>104794.34</v>
      </c>
      <c r="V51" s="16">
        <f>DEC!O51-O51</f>
        <v>3454.954116025998</v>
      </c>
      <c r="W51" s="16">
        <f>V51+'NOV stim'!V51+'OCT stim'!V51</f>
        <v>13309.414702844995</v>
      </c>
    </row>
    <row r="52" spans="1:23" ht="11.25">
      <c r="A52" s="4" t="s">
        <v>47</v>
      </c>
      <c r="C52" s="3" t="s">
        <v>177</v>
      </c>
      <c r="E52" s="6">
        <v>20279.1</v>
      </c>
      <c r="G52" s="19">
        <v>0.5878</v>
      </c>
      <c r="I52" s="20">
        <f t="shared" si="0"/>
        <v>11920.054979999999</v>
      </c>
      <c r="K52" s="5">
        <f t="shared" si="1"/>
        <v>8359.04502</v>
      </c>
      <c r="M52" s="14">
        <v>0.2786</v>
      </c>
      <c r="O52" s="5">
        <f t="shared" si="4"/>
        <v>2328.829942572</v>
      </c>
      <c r="Q52" s="16">
        <f t="shared" si="2"/>
        <v>6030.215077428</v>
      </c>
      <c r="S52" s="16">
        <f t="shared" si="3"/>
        <v>20279.1</v>
      </c>
      <c r="V52" s="16">
        <f>DEC!O52-O52</f>
        <v>496.048687428</v>
      </c>
      <c r="W52" s="16">
        <f>V52+'NOV stim'!V52+'OCT stim'!V52</f>
        <v>1994.0973287284005</v>
      </c>
    </row>
    <row r="53" spans="1:23" ht="11.25">
      <c r="A53" s="4" t="s">
        <v>48</v>
      </c>
      <c r="C53" s="3" t="s">
        <v>178</v>
      </c>
      <c r="E53" s="6">
        <v>0</v>
      </c>
      <c r="G53" s="19">
        <v>0.5878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V53" s="16">
        <f>DEC!O53-O53</f>
        <v>0</v>
      </c>
      <c r="W53" s="16">
        <f>V53+'NOV stim'!V53+'OCT stim'!V53</f>
        <v>0</v>
      </c>
    </row>
    <row r="54" spans="1:23" ht="11.25">
      <c r="A54" s="4" t="s">
        <v>49</v>
      </c>
      <c r="C54" s="3" t="s">
        <v>179</v>
      </c>
      <c r="E54" s="6">
        <v>8401.56</v>
      </c>
      <c r="G54" s="19">
        <v>0.5878</v>
      </c>
      <c r="I54" s="20">
        <f t="shared" si="0"/>
        <v>4938.436968</v>
      </c>
      <c r="K54" s="5">
        <f t="shared" si="1"/>
        <v>3463.1230319999995</v>
      </c>
      <c r="M54" s="14">
        <v>0.3613</v>
      </c>
      <c r="O54" s="5">
        <f t="shared" si="4"/>
        <v>1251.2263514616</v>
      </c>
      <c r="Q54" s="16">
        <f t="shared" si="2"/>
        <v>2211.8966805384</v>
      </c>
      <c r="S54" s="16">
        <f t="shared" si="3"/>
        <v>8401.56</v>
      </c>
      <c r="V54" s="16">
        <f>DEC!O54-O54</f>
        <v>266.5154625384</v>
      </c>
      <c r="W54" s="16">
        <f>V54+'NOV stim'!V54+'OCT stim'!V54</f>
        <v>3281.1319676899984</v>
      </c>
    </row>
    <row r="55" spans="1:23" ht="11.25">
      <c r="A55" s="4" t="s">
        <v>50</v>
      </c>
      <c r="C55" s="3" t="s">
        <v>180</v>
      </c>
      <c r="E55" s="6">
        <v>4767.9</v>
      </c>
      <c r="G55" s="19">
        <v>0.5878</v>
      </c>
      <c r="I55" s="20">
        <f t="shared" si="0"/>
        <v>2802.5716199999997</v>
      </c>
      <c r="K55" s="5">
        <f t="shared" si="1"/>
        <v>1965.32838</v>
      </c>
      <c r="M55" s="14">
        <v>0.4483</v>
      </c>
      <c r="O55" s="5">
        <f t="shared" si="4"/>
        <v>881.0567127539999</v>
      </c>
      <c r="Q55" s="16">
        <f t="shared" si="2"/>
        <v>1084.271667246</v>
      </c>
      <c r="S55" s="16">
        <f t="shared" si="3"/>
        <v>4767.9</v>
      </c>
      <c r="V55" s="16">
        <f>DEC!O55-O55</f>
        <v>187.66807224599995</v>
      </c>
      <c r="W55" s="16">
        <f>V55+'NOV stim'!V55+'OCT stim'!V55</f>
        <v>2210.771141113401</v>
      </c>
    </row>
    <row r="56" spans="1:23" ht="11.25">
      <c r="A56" s="4" t="s">
        <v>51</v>
      </c>
      <c r="C56" s="3" t="s">
        <v>181</v>
      </c>
      <c r="E56" s="6">
        <v>17206.38</v>
      </c>
      <c r="G56" s="19">
        <v>0.5878</v>
      </c>
      <c r="I56" s="20">
        <f t="shared" si="0"/>
        <v>10113.910164</v>
      </c>
      <c r="K56" s="5">
        <f t="shared" si="1"/>
        <v>7092.469836</v>
      </c>
      <c r="M56" s="14">
        <v>0.3144</v>
      </c>
      <c r="O56" s="5">
        <f t="shared" si="4"/>
        <v>2229.8725164384</v>
      </c>
      <c r="Q56" s="16">
        <f t="shared" si="2"/>
        <v>4862.597319561601</v>
      </c>
      <c r="S56" s="16">
        <f t="shared" si="3"/>
        <v>17206.38</v>
      </c>
      <c r="V56" s="16">
        <f>DEC!O56-O56</f>
        <v>474.97041956160047</v>
      </c>
      <c r="W56" s="16">
        <f>V56+'NOV stim'!V56+'OCT stim'!V56</f>
        <v>1541.1552585504005</v>
      </c>
    </row>
    <row r="57" spans="1:23" ht="11.25">
      <c r="A57" s="4" t="s">
        <v>52</v>
      </c>
      <c r="C57" s="3" t="s">
        <v>182</v>
      </c>
      <c r="E57" s="6">
        <v>44207.22</v>
      </c>
      <c r="G57" s="19">
        <v>0.5878</v>
      </c>
      <c r="I57" s="20">
        <f t="shared" si="0"/>
        <v>25985.003916</v>
      </c>
      <c r="K57" s="5">
        <f t="shared" si="1"/>
        <v>18222.216084</v>
      </c>
      <c r="M57" s="14">
        <v>0.3627</v>
      </c>
      <c r="O57" s="5">
        <f t="shared" si="4"/>
        <v>6609.1977736668005</v>
      </c>
      <c r="Q57" s="16">
        <f t="shared" si="2"/>
        <v>11613.018310333198</v>
      </c>
      <c r="S57" s="16">
        <f t="shared" si="3"/>
        <v>44207.22</v>
      </c>
      <c r="V57" s="16">
        <f>DEC!O57-O57</f>
        <v>1407.7815733332</v>
      </c>
      <c r="W57" s="16">
        <f>V57+'NOV stim'!V57+'OCT stim'!V57</f>
        <v>5929.490940188397</v>
      </c>
    </row>
    <row r="58" spans="1:23" ht="11.25">
      <c r="A58" s="4" t="s">
        <v>53</v>
      </c>
      <c r="C58" s="3" t="s">
        <v>183</v>
      </c>
      <c r="E58" s="6">
        <v>0</v>
      </c>
      <c r="G58" s="19">
        <v>0.5878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V58" s="16">
        <f>DEC!O58-O58</f>
        <v>0</v>
      </c>
      <c r="W58" s="16">
        <f>V58+'NOV stim'!V58+'OCT stim'!V58</f>
        <v>33.13583853</v>
      </c>
    </row>
    <row r="59" spans="1:23" ht="11.25">
      <c r="A59" s="4" t="s">
        <v>54</v>
      </c>
      <c r="C59" s="3" t="s">
        <v>184</v>
      </c>
      <c r="E59" s="6">
        <v>17281.2</v>
      </c>
      <c r="G59" s="19">
        <v>0.5878</v>
      </c>
      <c r="I59" s="20">
        <f t="shared" si="0"/>
        <v>10157.889360000001</v>
      </c>
      <c r="K59" s="5">
        <f t="shared" si="1"/>
        <v>7123.31064</v>
      </c>
      <c r="M59" s="14">
        <v>0.4391</v>
      </c>
      <c r="O59" s="5">
        <f t="shared" si="4"/>
        <v>3127.845702024</v>
      </c>
      <c r="Q59" s="16">
        <f t="shared" si="2"/>
        <v>3995.464937976</v>
      </c>
      <c r="S59" s="16">
        <f t="shared" si="3"/>
        <v>17281.2</v>
      </c>
      <c r="V59" s="16">
        <f>DEC!O59-O59</f>
        <v>666.2417579760004</v>
      </c>
      <c r="W59" s="16">
        <f>V59+'NOV stim'!V59+'OCT stim'!V59</f>
        <v>2777.4970120472</v>
      </c>
    </row>
    <row r="60" spans="1:23" ht="11.25">
      <c r="A60" s="4" t="s">
        <v>55</v>
      </c>
      <c r="C60" s="3" t="s">
        <v>185</v>
      </c>
      <c r="E60" s="6">
        <v>36254.21</v>
      </c>
      <c r="G60" s="19">
        <v>0.5878</v>
      </c>
      <c r="I60" s="20">
        <f t="shared" si="0"/>
        <v>21310.224638</v>
      </c>
      <c r="K60" s="5">
        <f t="shared" si="1"/>
        <v>14943.985362</v>
      </c>
      <c r="M60" s="14">
        <v>0.2245</v>
      </c>
      <c r="O60" s="5">
        <f t="shared" si="4"/>
        <v>3354.924713769</v>
      </c>
      <c r="Q60" s="16">
        <f t="shared" si="2"/>
        <v>11589.060648231</v>
      </c>
      <c r="S60" s="16">
        <f t="shared" si="3"/>
        <v>36254.21</v>
      </c>
      <c r="V60" s="16">
        <f>DEC!O60-O60</f>
        <v>714.6103587309999</v>
      </c>
      <c r="W60" s="16">
        <f>V60+'NOV stim'!V60+'OCT stim'!V60</f>
        <v>1679.0064784360002</v>
      </c>
    </row>
    <row r="61" spans="1:23" ht="11.25">
      <c r="A61" s="4" t="s">
        <v>56</v>
      </c>
      <c r="C61" s="3" t="s">
        <v>186</v>
      </c>
      <c r="E61" s="6">
        <v>74840.52</v>
      </c>
      <c r="G61" s="19">
        <v>0.5878</v>
      </c>
      <c r="I61" s="20">
        <f t="shared" si="0"/>
        <v>43991.257656</v>
      </c>
      <c r="K61" s="5">
        <f t="shared" si="1"/>
        <v>30849.262344000002</v>
      </c>
      <c r="M61" s="17">
        <v>0.4764</v>
      </c>
      <c r="O61" s="5">
        <f t="shared" si="4"/>
        <v>14696.5885806816</v>
      </c>
      <c r="Q61" s="16">
        <f t="shared" si="2"/>
        <v>16152.673763318402</v>
      </c>
      <c r="S61" s="16">
        <f t="shared" si="3"/>
        <v>74840.52</v>
      </c>
      <c r="V61" s="16">
        <f>DEC!O61-O61</f>
        <v>3130.4232833183996</v>
      </c>
      <c r="W61" s="16">
        <f>V61+'NOV stim'!V61+'OCT stim'!V61</f>
        <v>16059.249730749594</v>
      </c>
    </row>
    <row r="62" spans="1:23" ht="11.25">
      <c r="A62" s="4" t="s">
        <v>57</v>
      </c>
      <c r="C62" s="3" t="s">
        <v>187</v>
      </c>
      <c r="E62" s="6">
        <v>48862</v>
      </c>
      <c r="G62" s="19">
        <v>0.5878</v>
      </c>
      <c r="I62" s="20">
        <f t="shared" si="0"/>
        <v>28721.083599999998</v>
      </c>
      <c r="K62" s="5">
        <f t="shared" si="1"/>
        <v>20140.916400000002</v>
      </c>
      <c r="M62" s="14">
        <v>0.4401</v>
      </c>
      <c r="O62" s="5">
        <f t="shared" si="4"/>
        <v>8864.01730764</v>
      </c>
      <c r="Q62" s="16">
        <f t="shared" si="2"/>
        <v>11276.899092360001</v>
      </c>
      <c r="S62" s="16">
        <f t="shared" si="3"/>
        <v>48862</v>
      </c>
      <c r="V62" s="16">
        <f>DEC!O62-O62</f>
        <v>1888.0657923599993</v>
      </c>
      <c r="W62" s="16">
        <f>V62+'NOV stim'!V62+'OCT stim'!V62</f>
        <v>7971.0446013318</v>
      </c>
    </row>
    <row r="63" spans="1:23" ht="11.25">
      <c r="A63" s="4" t="s">
        <v>58</v>
      </c>
      <c r="C63" s="3" t="s">
        <v>188</v>
      </c>
      <c r="E63" s="6">
        <v>7732.94</v>
      </c>
      <c r="G63" s="19">
        <v>0.5878</v>
      </c>
      <c r="I63" s="20">
        <f t="shared" si="0"/>
        <v>4545.422132</v>
      </c>
      <c r="K63" s="5">
        <f t="shared" si="1"/>
        <v>3187.517868</v>
      </c>
      <c r="M63" s="14">
        <v>0.1698</v>
      </c>
      <c r="O63" s="5">
        <f t="shared" si="4"/>
        <v>541.2405339864</v>
      </c>
      <c r="Q63" s="16">
        <f t="shared" si="2"/>
        <v>2646.2773340136</v>
      </c>
      <c r="S63" s="16">
        <f t="shared" si="3"/>
        <v>7732.94</v>
      </c>
      <c r="V63" s="16">
        <f>DEC!O63-O63</f>
        <v>115.2860720136</v>
      </c>
      <c r="W63" s="16">
        <f>V63+'NOV stim'!V63+'OCT stim'!V63</f>
        <v>600.134034246</v>
      </c>
    </row>
    <row r="64" spans="1:23" ht="11.25">
      <c r="A64" s="4" t="s">
        <v>59</v>
      </c>
      <c r="C64" s="3" t="s">
        <v>189</v>
      </c>
      <c r="E64" s="6">
        <v>42241.1</v>
      </c>
      <c r="G64" s="19">
        <v>0.5878</v>
      </c>
      <c r="I64" s="20">
        <f t="shared" si="0"/>
        <v>24829.31858</v>
      </c>
      <c r="K64" s="5">
        <f t="shared" si="1"/>
        <v>17411.78142</v>
      </c>
      <c r="M64" s="14">
        <v>0.3355</v>
      </c>
      <c r="O64" s="5">
        <f t="shared" si="4"/>
        <v>5841.65266641</v>
      </c>
      <c r="Q64" s="16">
        <f t="shared" si="2"/>
        <v>11570.12875359</v>
      </c>
      <c r="S64" s="16">
        <f t="shared" si="3"/>
        <v>42241.1</v>
      </c>
      <c r="V64" s="16">
        <f>DEC!O64-O64</f>
        <v>1244.2918585899997</v>
      </c>
      <c r="W64" s="16">
        <f>V64+'NOV stim'!V64+'OCT stim'!V64</f>
        <v>4200.575738106</v>
      </c>
    </row>
    <row r="65" spans="1:23" ht="11.25">
      <c r="A65" s="4" t="s">
        <v>60</v>
      </c>
      <c r="C65" s="3" t="s">
        <v>190</v>
      </c>
      <c r="E65" s="6">
        <v>0</v>
      </c>
      <c r="G65" s="19">
        <v>0.5878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  <c r="V65" s="16">
        <f>DEC!O65-O65</f>
        <v>0</v>
      </c>
      <c r="W65" s="16">
        <f>V65+'NOV stim'!V65+'OCT stim'!V65</f>
        <v>0</v>
      </c>
    </row>
    <row r="66" spans="1:23" ht="11.25">
      <c r="A66" s="4" t="s">
        <v>61</v>
      </c>
      <c r="C66" s="3" t="s">
        <v>191</v>
      </c>
      <c r="E66" s="6">
        <v>86326.34</v>
      </c>
      <c r="G66" s="19">
        <v>0.5878</v>
      </c>
      <c r="I66" s="20">
        <f t="shared" si="0"/>
        <v>50742.622652</v>
      </c>
      <c r="K66" s="5">
        <f t="shared" si="1"/>
        <v>35583.717348</v>
      </c>
      <c r="M66" s="14">
        <v>0.2286</v>
      </c>
      <c r="O66" s="5">
        <f t="shared" si="4"/>
        <v>8134.4377857528</v>
      </c>
      <c r="Q66" s="16">
        <f t="shared" si="2"/>
        <v>27449.279562247197</v>
      </c>
      <c r="S66" s="16">
        <f t="shared" si="3"/>
        <v>86326.34</v>
      </c>
      <c r="V66" s="16">
        <f>DEC!O66-O66</f>
        <v>1732.6628762471992</v>
      </c>
      <c r="W66" s="16">
        <f>V66+'NOV stim'!V66+'OCT stim'!V66</f>
        <v>6493.506995383199</v>
      </c>
    </row>
    <row r="67" spans="1:23" ht="11.25">
      <c r="A67" s="4" t="s">
        <v>62</v>
      </c>
      <c r="C67" s="3" t="s">
        <v>192</v>
      </c>
      <c r="E67" s="6">
        <v>6073.9</v>
      </c>
      <c r="G67" s="19">
        <v>0.5878</v>
      </c>
      <c r="I67" s="20">
        <f t="shared" si="0"/>
        <v>3570.2384199999997</v>
      </c>
      <c r="K67" s="5">
        <f t="shared" si="1"/>
        <v>2503.66158</v>
      </c>
      <c r="M67" s="14">
        <v>0.4333</v>
      </c>
      <c r="O67" s="5">
        <f t="shared" si="4"/>
        <v>1084.836562614</v>
      </c>
      <c r="Q67" s="16">
        <f t="shared" si="2"/>
        <v>1418.825017386</v>
      </c>
      <c r="S67" s="16">
        <f t="shared" si="3"/>
        <v>6073.9</v>
      </c>
      <c r="V67" s="16">
        <f>DEC!O67-O67</f>
        <v>231.07387238599995</v>
      </c>
      <c r="W67" s="16">
        <f>V67+'NOV stim'!V67+'OCT stim'!V67</f>
        <v>952.5547600534</v>
      </c>
    </row>
    <row r="68" spans="1:23" ht="11.25">
      <c r="A68" s="4" t="s">
        <v>63</v>
      </c>
      <c r="C68" s="3" t="s">
        <v>193</v>
      </c>
      <c r="E68" s="6">
        <v>58661.3</v>
      </c>
      <c r="G68" s="19">
        <v>0.5878</v>
      </c>
      <c r="I68" s="20">
        <f t="shared" si="0"/>
        <v>34481.11214</v>
      </c>
      <c r="K68" s="5">
        <f t="shared" si="1"/>
        <v>24180.187860000005</v>
      </c>
      <c r="M68" s="14">
        <v>0.2834</v>
      </c>
      <c r="O68" s="5">
        <f t="shared" si="4"/>
        <v>6852.665239524001</v>
      </c>
      <c r="Q68" s="16">
        <f t="shared" si="2"/>
        <v>17327.522620476004</v>
      </c>
      <c r="S68" s="16">
        <f t="shared" si="3"/>
        <v>58661.3</v>
      </c>
      <c r="V68" s="16">
        <f>DEC!O68-O68</f>
        <v>1459.640970476</v>
      </c>
      <c r="W68" s="16">
        <f>V68+'NOV stim'!V68+'OCT stim'!V68</f>
        <v>4064.0692075307998</v>
      </c>
    </row>
    <row r="69" spans="1:23" ht="11.25">
      <c r="A69" s="4" t="s">
        <v>64</v>
      </c>
      <c r="C69" s="3" t="s">
        <v>194</v>
      </c>
      <c r="E69" s="6">
        <v>12653.2</v>
      </c>
      <c r="G69" s="19">
        <v>0.5878</v>
      </c>
      <c r="I69" s="20">
        <f t="shared" si="0"/>
        <v>7437.5509600000005</v>
      </c>
      <c r="K69" s="5">
        <f t="shared" si="1"/>
        <v>5215.64904</v>
      </c>
      <c r="M69" s="14">
        <v>0.3132</v>
      </c>
      <c r="O69" s="5">
        <f t="shared" si="4"/>
        <v>1633.541279328</v>
      </c>
      <c r="Q69" s="16">
        <f t="shared" si="2"/>
        <v>3582.107760672</v>
      </c>
      <c r="S69" s="16">
        <f t="shared" si="3"/>
        <v>12653.2</v>
      </c>
      <c r="V69" s="16">
        <f>DEC!O69-O69</f>
        <v>347.94984067199994</v>
      </c>
      <c r="W69" s="16">
        <f>V69+'NOV stim'!V69+'OCT stim'!V69</f>
        <v>1301.9778597023992</v>
      </c>
    </row>
    <row r="70" spans="1:23" ht="11.25">
      <c r="A70" s="4" t="s">
        <v>65</v>
      </c>
      <c r="C70" s="3" t="s">
        <v>195</v>
      </c>
      <c r="E70" s="6">
        <v>18862.25</v>
      </c>
      <c r="G70" s="19">
        <v>0.5878</v>
      </c>
      <c r="I70" s="20">
        <f t="shared" si="0"/>
        <v>11087.23055</v>
      </c>
      <c r="K70" s="5">
        <f t="shared" si="1"/>
        <v>7775.01945</v>
      </c>
      <c r="M70" s="14">
        <v>0.4329</v>
      </c>
      <c r="O70" s="5">
        <f t="shared" si="4"/>
        <v>3365.805919905</v>
      </c>
      <c r="Q70" s="16">
        <f t="shared" si="2"/>
        <v>4409.213530094999</v>
      </c>
      <c r="S70" s="16">
        <f t="shared" si="3"/>
        <v>18862.25</v>
      </c>
      <c r="V70" s="16">
        <f>DEC!O70-O70</f>
        <v>716.9280925950002</v>
      </c>
      <c r="W70" s="16">
        <f>V70+'NOV stim'!V70+'OCT stim'!V70</f>
        <v>2613.5289639576004</v>
      </c>
    </row>
    <row r="71" spans="1:23" ht="11.25">
      <c r="A71" s="4" t="s">
        <v>66</v>
      </c>
      <c r="C71" s="3" t="s">
        <v>196</v>
      </c>
      <c r="E71" s="6">
        <v>64781.92</v>
      </c>
      <c r="G71" s="19">
        <v>0.5878</v>
      </c>
      <c r="I71" s="20">
        <f t="shared" si="0"/>
        <v>38078.812576</v>
      </c>
      <c r="K71" s="5">
        <f t="shared" si="1"/>
        <v>26703.107424</v>
      </c>
      <c r="M71" s="14">
        <v>0.1971</v>
      </c>
      <c r="O71" s="5">
        <f t="shared" si="4"/>
        <v>5263.1824732704</v>
      </c>
      <c r="Q71" s="16">
        <f t="shared" si="2"/>
        <v>21439.9249507296</v>
      </c>
      <c r="S71" s="16">
        <f t="shared" si="3"/>
        <v>64781.92</v>
      </c>
      <c r="V71" s="16">
        <f>DEC!O71-O71</f>
        <v>1121.0757427296003</v>
      </c>
      <c r="W71" s="16">
        <f>V71+'NOV stim'!V71+'OCT stim'!V71</f>
        <v>2752.1849897244</v>
      </c>
    </row>
    <row r="72" spans="1:23" ht="11.25">
      <c r="A72" s="4" t="s">
        <v>67</v>
      </c>
      <c r="C72" s="3" t="s">
        <v>197</v>
      </c>
      <c r="E72" s="6">
        <v>653</v>
      </c>
      <c r="G72" s="19">
        <v>0.5878</v>
      </c>
      <c r="I72" s="20">
        <f t="shared" si="0"/>
        <v>383.8334</v>
      </c>
      <c r="K72" s="5">
        <f t="shared" si="1"/>
        <v>269.1666</v>
      </c>
      <c r="M72" s="14">
        <v>0.3304</v>
      </c>
      <c r="O72" s="5">
        <f t="shared" si="4"/>
        <v>88.93264464</v>
      </c>
      <c r="Q72" s="16">
        <f t="shared" si="2"/>
        <v>180.23395536</v>
      </c>
      <c r="S72" s="16">
        <f t="shared" si="3"/>
        <v>653</v>
      </c>
      <c r="V72" s="16">
        <f>DEC!O72-O72</f>
        <v>18.94295536</v>
      </c>
      <c r="W72" s="16">
        <f>V72+'NOV stim'!V72+'OCT stim'!V72</f>
        <v>18.94295536</v>
      </c>
    </row>
    <row r="73" spans="1:23" ht="11.25">
      <c r="A73" s="4" t="s">
        <v>68</v>
      </c>
      <c r="C73" s="3" t="s">
        <v>198</v>
      </c>
      <c r="E73" s="6">
        <v>34191.14</v>
      </c>
      <c r="G73" s="19">
        <v>0.5878</v>
      </c>
      <c r="I73" s="20">
        <f t="shared" si="0"/>
        <v>20097.552091999998</v>
      </c>
      <c r="K73" s="5">
        <f t="shared" si="1"/>
        <v>14093.587908000001</v>
      </c>
      <c r="M73" s="14">
        <v>0.2686</v>
      </c>
      <c r="O73" s="5">
        <f t="shared" si="4"/>
        <v>3785.5377120888006</v>
      </c>
      <c r="Q73" s="16">
        <f t="shared" si="2"/>
        <v>10308.0501959112</v>
      </c>
      <c r="S73" s="16">
        <f t="shared" si="3"/>
        <v>34191.14</v>
      </c>
      <c r="V73" s="16">
        <f>DEC!O73-O73</f>
        <v>806.3323899111992</v>
      </c>
      <c r="W73" s="16">
        <f>V73+'NOV stim'!V73+'OCT stim'!V73</f>
        <v>1922.7398322783993</v>
      </c>
    </row>
    <row r="74" spans="1:23" ht="11.25">
      <c r="A74" s="4" t="s">
        <v>69</v>
      </c>
      <c r="C74" s="3" t="s">
        <v>199</v>
      </c>
      <c r="E74" s="6">
        <v>17808.8</v>
      </c>
      <c r="G74" s="19">
        <v>0.5878</v>
      </c>
      <c r="I74" s="20">
        <f aca="true" t="shared" si="5" ref="I74:I137">E74*G74</f>
        <v>10468.012639999999</v>
      </c>
      <c r="K74" s="5">
        <f aca="true" t="shared" si="6" ref="K74:K135">E74-I74</f>
        <v>7340.78736</v>
      </c>
      <c r="M74" s="14">
        <v>0.4083</v>
      </c>
      <c r="O74" s="5">
        <f t="shared" si="4"/>
        <v>2997.243479088</v>
      </c>
      <c r="Q74" s="16">
        <f aca="true" t="shared" si="7" ref="Q74:Q135">K74-O74</f>
        <v>4343.5438809120005</v>
      </c>
      <c r="S74" s="16">
        <f aca="true" t="shared" si="8" ref="S74:S135">I74+O74+Q74</f>
        <v>17808.8</v>
      </c>
      <c r="V74" s="16">
        <f>DEC!O74-O74</f>
        <v>638.4230409119996</v>
      </c>
      <c r="W74" s="16">
        <f>V74+'NOV stim'!V74+'OCT stim'!V74</f>
        <v>2038.4783742167988</v>
      </c>
    </row>
    <row r="75" spans="1:23" ht="11.25">
      <c r="A75" s="4" t="s">
        <v>70</v>
      </c>
      <c r="C75" s="3" t="s">
        <v>200</v>
      </c>
      <c r="E75" s="6">
        <v>21122.08</v>
      </c>
      <c r="G75" s="19">
        <v>0.5878</v>
      </c>
      <c r="I75" s="20">
        <f t="shared" si="5"/>
        <v>12415.558624000001</v>
      </c>
      <c r="K75" s="5">
        <f t="shared" si="6"/>
        <v>8706.521376</v>
      </c>
      <c r="M75" s="14">
        <v>0.2865</v>
      </c>
      <c r="O75" s="5">
        <f aca="true" t="shared" si="9" ref="O75:O135">K75*M75</f>
        <v>2494.4183742239998</v>
      </c>
      <c r="Q75" s="16">
        <f t="shared" si="7"/>
        <v>6212.103001776</v>
      </c>
      <c r="S75" s="16">
        <f t="shared" si="8"/>
        <v>21122.08</v>
      </c>
      <c r="V75" s="16">
        <f>DEC!O75-O75</f>
        <v>531.3195857760002</v>
      </c>
      <c r="W75" s="16">
        <f>V75+'NOV stim'!V75+'OCT stim'!V75</f>
        <v>6758.729810832003</v>
      </c>
    </row>
    <row r="76" spans="1:23" ht="11.25">
      <c r="A76" s="4" t="s">
        <v>71</v>
      </c>
      <c r="C76" s="3" t="s">
        <v>201</v>
      </c>
      <c r="E76" s="6">
        <v>13713.28</v>
      </c>
      <c r="G76" s="19">
        <v>0.5878</v>
      </c>
      <c r="I76" s="20">
        <f t="shared" si="5"/>
        <v>8060.665984</v>
      </c>
      <c r="K76" s="5">
        <f t="shared" si="6"/>
        <v>5652.614016</v>
      </c>
      <c r="M76" s="14">
        <v>0.2539</v>
      </c>
      <c r="O76" s="5">
        <f t="shared" si="9"/>
        <v>1435.1986986624001</v>
      </c>
      <c r="Q76" s="16">
        <f t="shared" si="7"/>
        <v>4217.4153173376</v>
      </c>
      <c r="S76" s="16">
        <f t="shared" si="8"/>
        <v>13713.28</v>
      </c>
      <c r="V76" s="16">
        <f>DEC!O76-O76</f>
        <v>305.70219733759996</v>
      </c>
      <c r="W76" s="16">
        <f>V76+'NOV stim'!V76+'OCT stim'!V76</f>
        <v>1385.6067658232</v>
      </c>
    </row>
    <row r="77" spans="1:23" ht="11.25">
      <c r="A77" s="4" t="s">
        <v>72</v>
      </c>
      <c r="C77" s="3" t="s">
        <v>202</v>
      </c>
      <c r="E77" s="6">
        <v>44347.56</v>
      </c>
      <c r="G77" s="19">
        <v>0.5878</v>
      </c>
      <c r="I77" s="20">
        <f t="shared" si="5"/>
        <v>26067.495767999997</v>
      </c>
      <c r="K77" s="5">
        <f t="shared" si="6"/>
        <v>18280.064232</v>
      </c>
      <c r="M77" s="14">
        <v>0.2355</v>
      </c>
      <c r="O77" s="5">
        <f t="shared" si="9"/>
        <v>4304.9551266359995</v>
      </c>
      <c r="Q77" s="16">
        <f t="shared" si="7"/>
        <v>13975.109105364001</v>
      </c>
      <c r="S77" s="16">
        <f t="shared" si="8"/>
        <v>44347.56</v>
      </c>
      <c r="V77" s="16">
        <f>DEC!O77-O77</f>
        <v>916.9700633639995</v>
      </c>
      <c r="W77" s="16">
        <f>V77+'NOV stim'!V77+'OCT stim'!V77</f>
        <v>5363.152404485995</v>
      </c>
    </row>
    <row r="78" spans="1:23" ht="11.25">
      <c r="A78" s="4" t="s">
        <v>73</v>
      </c>
      <c r="C78" s="3" t="s">
        <v>203</v>
      </c>
      <c r="E78" s="6">
        <v>34315.45</v>
      </c>
      <c r="G78" s="19">
        <v>0.5878</v>
      </c>
      <c r="I78" s="20">
        <f t="shared" si="5"/>
        <v>20170.621509999997</v>
      </c>
      <c r="K78" s="5">
        <f t="shared" si="6"/>
        <v>14144.82849</v>
      </c>
      <c r="M78" s="14">
        <v>0.4342</v>
      </c>
      <c r="O78" s="5">
        <f t="shared" si="9"/>
        <v>6141.684530357999</v>
      </c>
      <c r="Q78" s="16">
        <f t="shared" si="7"/>
        <v>8003.1439596420005</v>
      </c>
      <c r="S78" s="16">
        <f t="shared" si="8"/>
        <v>34315.45</v>
      </c>
      <c r="V78" s="16">
        <f>DEC!O78-O78</f>
        <v>1308.1996646419993</v>
      </c>
      <c r="W78" s="16">
        <f>V78+'NOV stim'!V78+'OCT stim'!V78</f>
        <v>5267.105330292001</v>
      </c>
    </row>
    <row r="79" spans="1:23" ht="11.25">
      <c r="A79" s="4" t="s">
        <v>74</v>
      </c>
      <c r="C79" s="3" t="s">
        <v>204</v>
      </c>
      <c r="E79" s="6">
        <v>30737.6</v>
      </c>
      <c r="G79" s="19">
        <v>0.5878</v>
      </c>
      <c r="I79" s="20">
        <f t="shared" si="5"/>
        <v>18067.561279999998</v>
      </c>
      <c r="K79" s="5">
        <f t="shared" si="6"/>
        <v>12670.03872</v>
      </c>
      <c r="M79" s="14">
        <v>0.2232</v>
      </c>
      <c r="O79" s="5">
        <f t="shared" si="9"/>
        <v>2827.952642304</v>
      </c>
      <c r="Q79" s="16">
        <f t="shared" si="7"/>
        <v>9842.086077696</v>
      </c>
      <c r="S79" s="16">
        <f t="shared" si="8"/>
        <v>30737.6</v>
      </c>
      <c r="V79" s="16">
        <f>DEC!O79-O79</f>
        <v>602.3635176959997</v>
      </c>
      <c r="W79" s="16">
        <f>V79+'NOV stim'!V79+'OCT stim'!V79</f>
        <v>3722.421387283199</v>
      </c>
    </row>
    <row r="80" spans="1:23" ht="11.25">
      <c r="A80" s="4" t="s">
        <v>75</v>
      </c>
      <c r="C80" s="3" t="s">
        <v>205</v>
      </c>
      <c r="E80" s="6">
        <v>22860.29</v>
      </c>
      <c r="G80" s="19">
        <v>0.5878</v>
      </c>
      <c r="I80" s="20">
        <f t="shared" si="5"/>
        <v>13437.278462</v>
      </c>
      <c r="K80" s="5">
        <f t="shared" si="6"/>
        <v>9423.011538</v>
      </c>
      <c r="M80" s="14">
        <v>0.3716</v>
      </c>
      <c r="O80" s="5">
        <f t="shared" si="9"/>
        <v>3501.5910875208</v>
      </c>
      <c r="Q80" s="16">
        <f t="shared" si="7"/>
        <v>5921.420450479201</v>
      </c>
      <c r="S80" s="16">
        <f t="shared" si="8"/>
        <v>22860.29</v>
      </c>
      <c r="V80" s="16">
        <f>DEC!O80-O80</f>
        <v>745.8507944792</v>
      </c>
      <c r="W80" s="16">
        <f>V80+'NOV stim'!V80+'OCT stim'!V80</f>
        <v>2601.1578635328</v>
      </c>
    </row>
    <row r="81" spans="1:23" ht="11.25">
      <c r="A81" s="4" t="s">
        <v>76</v>
      </c>
      <c r="C81" s="3" t="s">
        <v>206</v>
      </c>
      <c r="E81" s="6">
        <v>230424.14</v>
      </c>
      <c r="G81" s="19">
        <v>0.5878</v>
      </c>
      <c r="I81" s="20">
        <f t="shared" si="5"/>
        <v>135443.309492</v>
      </c>
      <c r="K81" s="5">
        <f t="shared" si="6"/>
        <v>94980.83050800001</v>
      </c>
      <c r="M81" s="14">
        <v>0.3414</v>
      </c>
      <c r="O81" s="5">
        <f t="shared" si="9"/>
        <v>32426.455535431203</v>
      </c>
      <c r="Q81" s="16">
        <f t="shared" si="7"/>
        <v>62554.37497256881</v>
      </c>
      <c r="S81" s="16">
        <f t="shared" si="8"/>
        <v>230424.14</v>
      </c>
      <c r="V81" s="16">
        <f>DEC!O81-O81</f>
        <v>6906.945162568794</v>
      </c>
      <c r="W81" s="16">
        <f>V81+'NOV stim'!V81+'OCT stim'!V81</f>
        <v>21054.68145895558</v>
      </c>
    </row>
    <row r="82" spans="1:23" ht="11.25">
      <c r="A82" s="4" t="s">
        <v>77</v>
      </c>
      <c r="C82" s="3" t="s">
        <v>207</v>
      </c>
      <c r="E82" s="6">
        <v>57867.21</v>
      </c>
      <c r="G82" s="19">
        <v>0.5878</v>
      </c>
      <c r="I82" s="20">
        <f t="shared" si="5"/>
        <v>34014.346037999996</v>
      </c>
      <c r="K82" s="5">
        <f t="shared" si="6"/>
        <v>23852.863962000003</v>
      </c>
      <c r="M82" s="14">
        <v>0.2923</v>
      </c>
      <c r="O82" s="5">
        <f t="shared" si="9"/>
        <v>6972.192136092601</v>
      </c>
      <c r="Q82" s="16">
        <f t="shared" si="7"/>
        <v>16880.671825907404</v>
      </c>
      <c r="S82" s="16">
        <f t="shared" si="8"/>
        <v>57867.21</v>
      </c>
      <c r="V82" s="16">
        <f>DEC!O82-O82</f>
        <v>1485.1006054073987</v>
      </c>
      <c r="W82" s="16">
        <f>V82+'NOV stim'!V82+'OCT stim'!V82</f>
        <v>5602.944451536199</v>
      </c>
    </row>
    <row r="83" spans="1:23" ht="11.25">
      <c r="A83" s="4" t="s">
        <v>78</v>
      </c>
      <c r="C83" s="3" t="s">
        <v>208</v>
      </c>
      <c r="E83" s="6">
        <v>80162.66</v>
      </c>
      <c r="G83" s="19">
        <v>0.5878</v>
      </c>
      <c r="I83" s="20">
        <f t="shared" si="5"/>
        <v>47119.611548</v>
      </c>
      <c r="K83" s="5">
        <f t="shared" si="6"/>
        <v>33043.048452</v>
      </c>
      <c r="M83" s="14">
        <v>0.4199</v>
      </c>
      <c r="O83" s="5">
        <f t="shared" si="9"/>
        <v>13874.776044994802</v>
      </c>
      <c r="Q83" s="16">
        <f t="shared" si="7"/>
        <v>19168.2724070052</v>
      </c>
      <c r="S83" s="16">
        <f t="shared" si="8"/>
        <v>80162.66</v>
      </c>
      <c r="V83" s="16">
        <f>DEC!O83-O83</f>
        <v>2955.3744220051976</v>
      </c>
      <c r="W83" s="16">
        <f>V83+'NOV stim'!V83+'OCT stim'!V83</f>
        <v>7686.917860871599</v>
      </c>
    </row>
    <row r="84" spans="1:23" ht="11.25">
      <c r="A84" s="4" t="s">
        <v>79</v>
      </c>
      <c r="C84" s="3" t="s">
        <v>209</v>
      </c>
      <c r="E84" s="6">
        <v>53768.1</v>
      </c>
      <c r="G84" s="19">
        <v>0.5878</v>
      </c>
      <c r="I84" s="20">
        <f t="shared" si="5"/>
        <v>31604.88918</v>
      </c>
      <c r="K84" s="5">
        <f t="shared" si="6"/>
        <v>22163.21082</v>
      </c>
      <c r="M84" s="14">
        <v>0.3227</v>
      </c>
      <c r="O84" s="5">
        <f t="shared" si="9"/>
        <v>7152.068131614</v>
      </c>
      <c r="Q84" s="16">
        <f t="shared" si="7"/>
        <v>15011.142688386</v>
      </c>
      <c r="S84" s="16">
        <f t="shared" si="8"/>
        <v>53768.09999999999</v>
      </c>
      <c r="V84" s="16">
        <f>DEC!O84-O84</f>
        <v>1523.4148033860001</v>
      </c>
      <c r="W84" s="16">
        <f>V84+'NOV stim'!V84+'OCT stim'!V84</f>
        <v>10011.855080780002</v>
      </c>
    </row>
    <row r="85" spans="1:23" ht="11.25">
      <c r="A85" s="4" t="s">
        <v>80</v>
      </c>
      <c r="C85" s="3" t="s">
        <v>210</v>
      </c>
      <c r="E85" s="6">
        <v>64870.08</v>
      </c>
      <c r="G85" s="19">
        <v>0.5878</v>
      </c>
      <c r="I85" s="20">
        <f t="shared" si="5"/>
        <v>38130.633024</v>
      </c>
      <c r="K85" s="5">
        <f t="shared" si="6"/>
        <v>26739.446976</v>
      </c>
      <c r="M85" s="14">
        <v>0.4397</v>
      </c>
      <c r="O85" s="5">
        <f t="shared" si="9"/>
        <v>11757.3348353472</v>
      </c>
      <c r="Q85" s="16">
        <f t="shared" si="7"/>
        <v>14982.1121406528</v>
      </c>
      <c r="S85" s="16">
        <f t="shared" si="8"/>
        <v>64870.08</v>
      </c>
      <c r="V85" s="16">
        <f>DEC!O85-O85</f>
        <v>2504.3522526528013</v>
      </c>
      <c r="W85" s="16">
        <f>V85+'NOV stim'!V85+'OCT stim'!V85</f>
        <v>6785.4053105238</v>
      </c>
    </row>
    <row r="86" spans="1:23" ht="11.25">
      <c r="A86" s="4" t="s">
        <v>81</v>
      </c>
      <c r="C86" s="3" t="s">
        <v>211</v>
      </c>
      <c r="E86" s="6">
        <v>85329.55</v>
      </c>
      <c r="G86" s="19">
        <v>0.5878</v>
      </c>
      <c r="I86" s="20">
        <f t="shared" si="5"/>
        <v>50156.70949</v>
      </c>
      <c r="K86" s="5">
        <f t="shared" si="6"/>
        <v>35172.84051</v>
      </c>
      <c r="M86" s="14">
        <v>0.2336</v>
      </c>
      <c r="O86" s="5">
        <f t="shared" si="9"/>
        <v>8216.375543136</v>
      </c>
      <c r="Q86" s="16">
        <f t="shared" si="7"/>
        <v>26956.464966864</v>
      </c>
      <c r="S86" s="16">
        <f t="shared" si="8"/>
        <v>85329.55</v>
      </c>
      <c r="V86" s="16">
        <f>DEC!O86-O86</f>
        <v>1750.1158968639993</v>
      </c>
      <c r="W86" s="16">
        <f>V86+'NOV stim'!V86+'OCT stim'!V86</f>
        <v>5835.881555379199</v>
      </c>
    </row>
    <row r="87" spans="1:23" ht="11.25">
      <c r="A87" s="4" t="s">
        <v>82</v>
      </c>
      <c r="C87" s="3" t="s">
        <v>212</v>
      </c>
      <c r="E87" s="6">
        <v>61992.9</v>
      </c>
      <c r="G87" s="19">
        <v>0.5878</v>
      </c>
      <c r="I87" s="20">
        <f t="shared" si="5"/>
        <v>36439.42662</v>
      </c>
      <c r="K87" s="5">
        <f t="shared" si="6"/>
        <v>25553.473380000003</v>
      </c>
      <c r="M87" s="14">
        <v>0.3445</v>
      </c>
      <c r="O87" s="5">
        <f t="shared" si="9"/>
        <v>8803.17157941</v>
      </c>
      <c r="Q87" s="16">
        <f t="shared" si="7"/>
        <v>16750.30180059</v>
      </c>
      <c r="S87" s="16">
        <f t="shared" si="8"/>
        <v>61992.9</v>
      </c>
      <c r="V87" s="16">
        <f>DEC!O87-O87</f>
        <v>1875.1054455899994</v>
      </c>
      <c r="W87" s="16">
        <f>V87+'NOV stim'!V87+'OCT stim'!V87</f>
        <v>7972.050596522999</v>
      </c>
    </row>
    <row r="88" spans="1:23" ht="11.25">
      <c r="A88" s="4" t="s">
        <v>83</v>
      </c>
      <c r="C88" s="3" t="s">
        <v>213</v>
      </c>
      <c r="E88" s="6">
        <v>28927.5</v>
      </c>
      <c r="G88" s="19">
        <v>0.5878</v>
      </c>
      <c r="I88" s="20">
        <f t="shared" si="5"/>
        <v>17003.5845</v>
      </c>
      <c r="K88" s="5">
        <f t="shared" si="6"/>
        <v>11923.9155</v>
      </c>
      <c r="M88" s="14">
        <v>0.1894</v>
      </c>
      <c r="O88" s="5">
        <f t="shared" si="9"/>
        <v>2258.3895957</v>
      </c>
      <c r="Q88" s="16">
        <f t="shared" si="7"/>
        <v>9665.525904299999</v>
      </c>
      <c r="S88" s="16">
        <f t="shared" si="8"/>
        <v>28927.5</v>
      </c>
      <c r="V88" s="16">
        <f>DEC!O88-O88</f>
        <v>481.0446543000003</v>
      </c>
      <c r="W88" s="16">
        <f>V88+'NOV stim'!V88+'OCT stim'!V88</f>
        <v>3181.3538788543988</v>
      </c>
    </row>
    <row r="89" spans="1:23" ht="11.25">
      <c r="A89" s="4" t="s">
        <v>84</v>
      </c>
      <c r="C89" s="3" t="s">
        <v>214</v>
      </c>
      <c r="E89" s="6">
        <v>8127.48</v>
      </c>
      <c r="G89" s="19">
        <v>0.5878</v>
      </c>
      <c r="I89" s="20">
        <f t="shared" si="5"/>
        <v>4777.332743999999</v>
      </c>
      <c r="K89" s="5">
        <f t="shared" si="6"/>
        <v>3350.147256</v>
      </c>
      <c r="M89" s="14">
        <v>0.3154</v>
      </c>
      <c r="O89" s="5">
        <f t="shared" si="9"/>
        <v>1056.6364445424</v>
      </c>
      <c r="Q89" s="16">
        <f t="shared" si="7"/>
        <v>2293.5108114576</v>
      </c>
      <c r="S89" s="16">
        <f t="shared" si="8"/>
        <v>8127.48</v>
      </c>
      <c r="V89" s="16">
        <f>DEC!O89-O89</f>
        <v>225.06715145759995</v>
      </c>
      <c r="W89" s="16">
        <f>V89+'NOV stim'!V89+'OCT stim'!V89</f>
        <v>402.3548729095999</v>
      </c>
    </row>
    <row r="90" spans="1:23" ht="11.25">
      <c r="A90" s="4" t="s">
        <v>85</v>
      </c>
      <c r="C90" s="3" t="s">
        <v>215</v>
      </c>
      <c r="E90" s="6">
        <v>-10032.59</v>
      </c>
      <c r="G90" s="19">
        <v>0.5878</v>
      </c>
      <c r="I90" s="20">
        <f t="shared" si="5"/>
        <v>-5897.156402</v>
      </c>
      <c r="K90" s="5">
        <f t="shared" si="6"/>
        <v>-4135.4335980000005</v>
      </c>
      <c r="M90" s="14">
        <v>0.3517</v>
      </c>
      <c r="O90" s="5">
        <f t="shared" si="9"/>
        <v>-1454.4319964166002</v>
      </c>
      <c r="Q90" s="16">
        <f t="shared" si="7"/>
        <v>-2681.0016015834003</v>
      </c>
      <c r="S90" s="16">
        <f t="shared" si="8"/>
        <v>-10032.59</v>
      </c>
      <c r="V90" s="16">
        <f>DEC!O90-O90</f>
        <v>-309.79895508339996</v>
      </c>
      <c r="W90" s="16">
        <f>V90+'NOV stim'!V90+'OCT stim'!V90</f>
        <v>1975.2437430568</v>
      </c>
    </row>
    <row r="91" spans="1:23" ht="11.25">
      <c r="A91" s="4" t="s">
        <v>86</v>
      </c>
      <c r="C91" s="3" t="s">
        <v>216</v>
      </c>
      <c r="E91" s="6">
        <v>35169.87</v>
      </c>
      <c r="G91" s="19">
        <v>0.5878</v>
      </c>
      <c r="I91" s="20">
        <f t="shared" si="5"/>
        <v>20672.849586</v>
      </c>
      <c r="K91" s="5">
        <f t="shared" si="6"/>
        <v>14497.020414000002</v>
      </c>
      <c r="M91" s="14">
        <v>0.2337</v>
      </c>
      <c r="O91" s="5">
        <f t="shared" si="9"/>
        <v>3387.9536707518005</v>
      </c>
      <c r="Q91" s="16">
        <f t="shared" si="7"/>
        <v>11109.066743248202</v>
      </c>
      <c r="S91" s="16">
        <f t="shared" si="8"/>
        <v>35169.87</v>
      </c>
      <c r="V91" s="16">
        <f>DEC!O91-O91</f>
        <v>721.6456387481999</v>
      </c>
      <c r="W91" s="16">
        <f>V91+'NOV stim'!V91+'OCT stim'!V91</f>
        <v>2306.3602861541985</v>
      </c>
    </row>
    <row r="92" spans="1:23" ht="11.25">
      <c r="A92" s="4" t="s">
        <v>87</v>
      </c>
      <c r="C92" s="3" t="s">
        <v>217</v>
      </c>
      <c r="E92" s="6">
        <v>25338.2</v>
      </c>
      <c r="G92" s="19">
        <v>0.5878</v>
      </c>
      <c r="I92" s="20">
        <f t="shared" si="5"/>
        <v>14893.79396</v>
      </c>
      <c r="K92" s="5">
        <f t="shared" si="6"/>
        <v>10444.40604</v>
      </c>
      <c r="M92" s="14">
        <v>0.323</v>
      </c>
      <c r="O92" s="5">
        <f t="shared" si="9"/>
        <v>3373.5431509200002</v>
      </c>
      <c r="Q92" s="16">
        <f t="shared" si="7"/>
        <v>7070.862889079999</v>
      </c>
      <c r="S92" s="16">
        <f t="shared" si="8"/>
        <v>25338.2</v>
      </c>
      <c r="V92" s="16">
        <f>DEC!O92-O92</f>
        <v>718.57614908</v>
      </c>
      <c r="W92" s="16">
        <f>V92+'NOV stim'!V92+'OCT stim'!V92</f>
        <v>2206.7492765919988</v>
      </c>
    </row>
    <row r="93" spans="1:23" ht="11.25">
      <c r="A93" s="4" t="s">
        <v>88</v>
      </c>
      <c r="C93" s="3" t="s">
        <v>218</v>
      </c>
      <c r="E93" s="6">
        <v>158149.35</v>
      </c>
      <c r="G93" s="19">
        <v>0.5878</v>
      </c>
      <c r="I93" s="20">
        <f t="shared" si="5"/>
        <v>92960.18793</v>
      </c>
      <c r="K93" s="5">
        <f t="shared" si="6"/>
        <v>65189.162070000006</v>
      </c>
      <c r="M93" s="14">
        <v>0.4588</v>
      </c>
      <c r="O93" s="5">
        <f t="shared" si="9"/>
        <v>29908.787557716</v>
      </c>
      <c r="Q93" s="16">
        <f t="shared" si="7"/>
        <v>35280.374512284005</v>
      </c>
      <c r="S93" s="16">
        <f t="shared" si="8"/>
        <v>158149.35</v>
      </c>
      <c r="V93" s="16">
        <f>DEC!O93-O93</f>
        <v>6370.673332284001</v>
      </c>
      <c r="W93" s="16">
        <f>V93+'NOV stim'!V93+'OCT stim'!V93</f>
        <v>23008.2020542088</v>
      </c>
    </row>
    <row r="94" spans="1:23" ht="11.25">
      <c r="A94" s="4" t="s">
        <v>89</v>
      </c>
      <c r="C94" s="3" t="s">
        <v>219</v>
      </c>
      <c r="E94" s="6">
        <v>111892.93</v>
      </c>
      <c r="G94" s="19">
        <v>0.5878</v>
      </c>
      <c r="I94" s="20">
        <f t="shared" si="5"/>
        <v>65770.66425399999</v>
      </c>
      <c r="K94" s="5">
        <f t="shared" si="6"/>
        <v>46122.265746000005</v>
      </c>
      <c r="M94" s="14">
        <v>0.4439</v>
      </c>
      <c r="O94" s="5">
        <f t="shared" si="9"/>
        <v>20473.673764649404</v>
      </c>
      <c r="Q94" s="16">
        <f t="shared" si="7"/>
        <v>25648.5919813506</v>
      </c>
      <c r="S94" s="16">
        <f t="shared" si="8"/>
        <v>111892.93</v>
      </c>
      <c r="V94" s="16">
        <f>DEC!O94-O94</f>
        <v>4360.962048850597</v>
      </c>
      <c r="W94" s="16">
        <f>V94+'NOV stim'!V94+'OCT stim'!V94</f>
        <v>9830.2755357076</v>
      </c>
    </row>
    <row r="95" spans="1:23" ht="11.25">
      <c r="A95" s="4" t="s">
        <v>90</v>
      </c>
      <c r="C95" s="3" t="s">
        <v>220</v>
      </c>
      <c r="E95" s="6">
        <v>0</v>
      </c>
      <c r="G95" s="19">
        <v>0.5878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V95" s="16">
        <f>DEC!O95-O95</f>
        <v>0</v>
      </c>
      <c r="W95" s="16">
        <f>V95+'NOV stim'!V95+'OCT stim'!V95</f>
        <v>178.507043952</v>
      </c>
    </row>
    <row r="96" spans="1:23" ht="11.25">
      <c r="A96" s="4" t="s">
        <v>91</v>
      </c>
      <c r="C96" s="3" t="s">
        <v>221</v>
      </c>
      <c r="E96" s="6">
        <v>5648.7</v>
      </c>
      <c r="G96" s="19">
        <v>0.5878</v>
      </c>
      <c r="I96" s="20">
        <f t="shared" si="5"/>
        <v>3320.30586</v>
      </c>
      <c r="K96" s="5">
        <f t="shared" si="6"/>
        <v>2328.39414</v>
      </c>
      <c r="M96" s="14">
        <v>0.2387</v>
      </c>
      <c r="O96" s="5">
        <f t="shared" si="9"/>
        <v>555.787681218</v>
      </c>
      <c r="Q96" s="16">
        <f t="shared" si="7"/>
        <v>1772.606458782</v>
      </c>
      <c r="S96" s="16">
        <f t="shared" si="8"/>
        <v>5648.7</v>
      </c>
      <c r="V96" s="16">
        <f>DEC!O96-O96</f>
        <v>118.38466378199996</v>
      </c>
      <c r="W96" s="16">
        <f>V96+'NOV stim'!V96+'OCT stim'!V96</f>
        <v>479.7329602295996</v>
      </c>
    </row>
    <row r="97" spans="1:23" ht="11.25">
      <c r="A97" s="4" t="s">
        <v>92</v>
      </c>
      <c r="C97" s="3" t="s">
        <v>222</v>
      </c>
      <c r="E97" s="6">
        <v>74464.52</v>
      </c>
      <c r="G97" s="19">
        <v>0.5878</v>
      </c>
      <c r="I97" s="20">
        <f t="shared" si="5"/>
        <v>43770.244856000005</v>
      </c>
      <c r="K97" s="5">
        <f t="shared" si="6"/>
        <v>30694.275144</v>
      </c>
      <c r="M97" s="14">
        <v>0.2455</v>
      </c>
      <c r="O97" s="5">
        <f t="shared" si="9"/>
        <v>7535.444547852</v>
      </c>
      <c r="Q97" s="16">
        <f t="shared" si="7"/>
        <v>23158.830596148</v>
      </c>
      <c r="S97" s="16">
        <f t="shared" si="8"/>
        <v>74464.52</v>
      </c>
      <c r="V97" s="16">
        <f>DEC!O97-O97</f>
        <v>1605.075282148001</v>
      </c>
      <c r="W97" s="16">
        <f>V97+'NOV stim'!V97+'OCT stim'!V97</f>
        <v>4889.22899132</v>
      </c>
    </row>
    <row r="98" spans="1:23" ht="11.25">
      <c r="A98" s="4" t="s">
        <v>93</v>
      </c>
      <c r="C98" s="3" t="s">
        <v>223</v>
      </c>
      <c r="E98" s="6">
        <v>94192.04</v>
      </c>
      <c r="G98" s="19">
        <v>0.5878</v>
      </c>
      <c r="I98" s="20">
        <f t="shared" si="5"/>
        <v>55366.08111199999</v>
      </c>
      <c r="K98" s="5">
        <f t="shared" si="6"/>
        <v>38825.958888</v>
      </c>
      <c r="M98" s="14">
        <v>0.3853</v>
      </c>
      <c r="O98" s="5">
        <f t="shared" si="9"/>
        <v>14959.6419595464</v>
      </c>
      <c r="Q98" s="16">
        <f t="shared" si="7"/>
        <v>23866.3169284536</v>
      </c>
      <c r="S98" s="16">
        <f t="shared" si="8"/>
        <v>94192.04</v>
      </c>
      <c r="V98" s="16">
        <f>DEC!O98-O98</f>
        <v>3186.4545464535986</v>
      </c>
      <c r="W98" s="16">
        <f>V98+'NOV stim'!V98+'OCT stim'!V98</f>
        <v>12624.158068665794</v>
      </c>
    </row>
    <row r="99" spans="1:23" ht="11.25">
      <c r="A99" s="4" t="s">
        <v>94</v>
      </c>
      <c r="C99" s="3" t="s">
        <v>224</v>
      </c>
      <c r="E99" s="6">
        <v>35432.36</v>
      </c>
      <c r="G99" s="19">
        <v>0.5878</v>
      </c>
      <c r="I99" s="20">
        <f t="shared" si="5"/>
        <v>20827.141208</v>
      </c>
      <c r="K99" s="5">
        <f t="shared" si="6"/>
        <v>14605.218792</v>
      </c>
      <c r="M99" s="14">
        <v>0.276</v>
      </c>
      <c r="O99" s="5">
        <f t="shared" si="9"/>
        <v>4031.0403865920002</v>
      </c>
      <c r="Q99" s="16">
        <f t="shared" si="7"/>
        <v>10574.178405408</v>
      </c>
      <c r="S99" s="16">
        <f t="shared" si="8"/>
        <v>35432.36</v>
      </c>
      <c r="V99" s="16">
        <f>DEC!O99-O99</f>
        <v>858.6252934079998</v>
      </c>
      <c r="W99" s="16">
        <f>V99+'NOV stim'!V99+'OCT stim'!V99</f>
        <v>2710.686339216</v>
      </c>
    </row>
    <row r="100" spans="1:23" ht="11.25">
      <c r="A100" s="4" t="s">
        <v>95</v>
      </c>
      <c r="C100" s="3" t="s">
        <v>225</v>
      </c>
      <c r="E100" s="6">
        <v>7863.07</v>
      </c>
      <c r="G100" s="19">
        <v>0.5878</v>
      </c>
      <c r="I100" s="20">
        <f t="shared" si="5"/>
        <v>4621.912546</v>
      </c>
      <c r="K100" s="5">
        <f t="shared" si="6"/>
        <v>3241.157454</v>
      </c>
      <c r="M100" s="14">
        <v>0.3025</v>
      </c>
      <c r="O100" s="5">
        <f t="shared" si="9"/>
        <v>980.450129835</v>
      </c>
      <c r="Q100" s="16">
        <f t="shared" si="7"/>
        <v>2260.707324165</v>
      </c>
      <c r="S100" s="16">
        <f t="shared" si="8"/>
        <v>7863.07</v>
      </c>
      <c r="V100" s="16">
        <f>DEC!O100-O100</f>
        <v>208.8392076649999</v>
      </c>
      <c r="W100" s="16">
        <f>V100+'NOV stim'!V100+'OCT stim'!V100</f>
        <v>1321.3414992799985</v>
      </c>
    </row>
    <row r="101" spans="1:23" ht="11.25">
      <c r="A101" s="4" t="s">
        <v>96</v>
      </c>
      <c r="C101" s="3" t="s">
        <v>226</v>
      </c>
      <c r="E101" s="6">
        <v>10515.3</v>
      </c>
      <c r="G101" s="19">
        <v>0.5878</v>
      </c>
      <c r="I101" s="20">
        <f t="shared" si="5"/>
        <v>6180.89334</v>
      </c>
      <c r="K101" s="5">
        <f t="shared" si="6"/>
        <v>4334.40666</v>
      </c>
      <c r="M101" s="14">
        <v>0.2755</v>
      </c>
      <c r="O101" s="5">
        <f t="shared" si="9"/>
        <v>1194.12903483</v>
      </c>
      <c r="Q101" s="16">
        <f t="shared" si="7"/>
        <v>3140.2776251699997</v>
      </c>
      <c r="S101" s="16">
        <f t="shared" si="8"/>
        <v>10515.3</v>
      </c>
      <c r="V101" s="16">
        <f>DEC!O101-O101</f>
        <v>254.3535401700001</v>
      </c>
      <c r="W101" s="16">
        <f>V101+'NOV stim'!V101+'OCT stim'!V101</f>
        <v>857.5402869089999</v>
      </c>
    </row>
    <row r="102" spans="1:23" ht="11.25">
      <c r="A102" s="4" t="s">
        <v>97</v>
      </c>
      <c r="C102" s="3" t="s">
        <v>227</v>
      </c>
      <c r="E102" s="6">
        <v>35189.1</v>
      </c>
      <c r="G102" s="19">
        <v>0.5878</v>
      </c>
      <c r="I102" s="20">
        <f t="shared" si="5"/>
        <v>20684.15298</v>
      </c>
      <c r="K102" s="5">
        <f t="shared" si="6"/>
        <v>14504.94702</v>
      </c>
      <c r="M102" s="14">
        <v>0.2708</v>
      </c>
      <c r="O102" s="5">
        <f t="shared" si="9"/>
        <v>3927.9396530159997</v>
      </c>
      <c r="Q102" s="16">
        <f t="shared" si="7"/>
        <v>10577.007366984</v>
      </c>
      <c r="S102" s="16">
        <f t="shared" si="8"/>
        <v>35189.1</v>
      </c>
      <c r="V102" s="16">
        <f>DEC!O102-O102</f>
        <v>836.6644869839997</v>
      </c>
      <c r="W102" s="16">
        <f>V102+'NOV stim'!V102+'OCT stim'!V102</f>
        <v>2430.4224695935986</v>
      </c>
    </row>
    <row r="103" spans="1:23" ht="11.25">
      <c r="A103" s="4" t="s">
        <v>98</v>
      </c>
      <c r="C103" s="3" t="s">
        <v>228</v>
      </c>
      <c r="E103" s="6">
        <v>9544.44</v>
      </c>
      <c r="G103" s="19">
        <v>0.5878</v>
      </c>
      <c r="I103" s="20">
        <f t="shared" si="5"/>
        <v>5610.221832</v>
      </c>
      <c r="K103" s="5">
        <f t="shared" si="6"/>
        <v>3934.2181680000003</v>
      </c>
      <c r="M103" s="14">
        <v>0.3888</v>
      </c>
      <c r="O103" s="5">
        <f t="shared" si="9"/>
        <v>1529.6240237184</v>
      </c>
      <c r="Q103" s="16">
        <f t="shared" si="7"/>
        <v>2404.5941442816</v>
      </c>
      <c r="S103" s="16">
        <f t="shared" si="8"/>
        <v>9544.44</v>
      </c>
      <c r="V103" s="16">
        <f>DEC!O103-O103</f>
        <v>325.8151122816</v>
      </c>
      <c r="W103" s="16">
        <f>V103+'NOV stim'!V103+'OCT stim'!V103</f>
        <v>3968.7039189503976</v>
      </c>
    </row>
    <row r="104" spans="1:23" ht="11.25">
      <c r="A104" s="4" t="s">
        <v>99</v>
      </c>
      <c r="C104" s="3" t="s">
        <v>229</v>
      </c>
      <c r="E104" s="6">
        <v>87052.04</v>
      </c>
      <c r="G104" s="19">
        <v>0.5878</v>
      </c>
      <c r="I104" s="20">
        <f t="shared" si="5"/>
        <v>51169.18911199999</v>
      </c>
      <c r="K104" s="5">
        <f t="shared" si="6"/>
        <v>35882.850888</v>
      </c>
      <c r="M104" s="14">
        <v>0.5309</v>
      </c>
      <c r="O104" s="5">
        <f t="shared" si="9"/>
        <v>19050.205536439204</v>
      </c>
      <c r="Q104" s="16">
        <f t="shared" si="7"/>
        <v>16832.645351560797</v>
      </c>
      <c r="S104" s="16">
        <f t="shared" si="8"/>
        <v>87052.04</v>
      </c>
      <c r="V104" s="16">
        <f>DEC!O104-O104</f>
        <v>4057.758481560795</v>
      </c>
      <c r="W104" s="16">
        <f>V104+'NOV stim'!V104+'OCT stim'!V104</f>
        <v>16321.742397033002</v>
      </c>
    </row>
    <row r="105" spans="1:23" ht="11.25">
      <c r="A105" s="4" t="s">
        <v>100</v>
      </c>
      <c r="C105" s="3" t="s">
        <v>230</v>
      </c>
      <c r="E105" s="6">
        <v>0</v>
      </c>
      <c r="G105" s="19">
        <v>0.5878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V105" s="16">
        <f>DEC!O105-O105</f>
        <v>0</v>
      </c>
      <c r="W105" s="16">
        <f>V105+'NOV stim'!V105+'OCT stim'!V105</f>
        <v>0</v>
      </c>
    </row>
    <row r="106" spans="1:23" ht="11.25">
      <c r="A106" s="4" t="s">
        <v>101</v>
      </c>
      <c r="C106" s="3" t="s">
        <v>231</v>
      </c>
      <c r="E106" s="6">
        <v>13374.78</v>
      </c>
      <c r="G106" s="19">
        <v>0.5878</v>
      </c>
      <c r="I106" s="20">
        <f t="shared" si="5"/>
        <v>7861.695684</v>
      </c>
      <c r="K106" s="5">
        <f t="shared" si="6"/>
        <v>5513.084316</v>
      </c>
      <c r="M106" s="14">
        <v>0.2547</v>
      </c>
      <c r="O106" s="5">
        <f t="shared" si="9"/>
        <v>1404.1825752852</v>
      </c>
      <c r="Q106" s="16">
        <f t="shared" si="7"/>
        <v>4108.9017407148</v>
      </c>
      <c r="S106" s="16">
        <f t="shared" si="8"/>
        <v>13374.78</v>
      </c>
      <c r="V106" s="16">
        <f>DEC!O106-O106</f>
        <v>299.0956577147999</v>
      </c>
      <c r="W106" s="16">
        <f>V106+'NOV stim'!V106+'OCT stim'!V106</f>
        <v>2091.8291570856</v>
      </c>
    </row>
    <row r="107" spans="1:23" ht="11.25">
      <c r="A107" s="4" t="s">
        <v>102</v>
      </c>
      <c r="C107" s="3" t="s">
        <v>232</v>
      </c>
      <c r="E107" s="6">
        <v>27536.3</v>
      </c>
      <c r="G107" s="19">
        <v>0.5878</v>
      </c>
      <c r="I107" s="20">
        <f t="shared" si="5"/>
        <v>16185.83714</v>
      </c>
      <c r="K107" s="5">
        <f t="shared" si="6"/>
        <v>11350.46286</v>
      </c>
      <c r="M107" s="14">
        <v>0.2329</v>
      </c>
      <c r="O107" s="5">
        <f t="shared" si="9"/>
        <v>2643.5228000939996</v>
      </c>
      <c r="Q107" s="16">
        <f t="shared" si="7"/>
        <v>8706.940059905999</v>
      </c>
      <c r="S107" s="16">
        <f t="shared" si="8"/>
        <v>27536.3</v>
      </c>
      <c r="V107" s="16">
        <f>DEC!O107-O107</f>
        <v>563.079334906</v>
      </c>
      <c r="W107" s="16">
        <f>V107+'NOV stim'!V107+'OCT stim'!V107</f>
        <v>1756.6757131021996</v>
      </c>
    </row>
    <row r="108" spans="1:23" ht="11.25">
      <c r="A108" s="4" t="s">
        <v>103</v>
      </c>
      <c r="C108" s="3" t="s">
        <v>233</v>
      </c>
      <c r="E108" s="6">
        <v>162314.89</v>
      </c>
      <c r="G108" s="19">
        <v>0.5878</v>
      </c>
      <c r="I108" s="20">
        <f t="shared" si="5"/>
        <v>95408.69234200001</v>
      </c>
      <c r="K108" s="5">
        <f t="shared" si="6"/>
        <v>66906.197658</v>
      </c>
      <c r="M108" s="14">
        <v>0.3068</v>
      </c>
      <c r="O108" s="5">
        <f t="shared" si="9"/>
        <v>20526.821441474403</v>
      </c>
      <c r="Q108" s="16">
        <f t="shared" si="7"/>
        <v>46379.376216525605</v>
      </c>
      <c r="S108" s="16">
        <f t="shared" si="8"/>
        <v>162314.89</v>
      </c>
      <c r="V108" s="16">
        <f>DEC!O108-O108</f>
        <v>4372.282684525599</v>
      </c>
      <c r="W108" s="16">
        <f>V108+'NOV stim'!V108+'OCT stim'!V108</f>
        <v>13549.3157658872</v>
      </c>
    </row>
    <row r="109" spans="1:23" ht="11.25">
      <c r="A109" s="4" t="s">
        <v>104</v>
      </c>
      <c r="C109" s="3" t="s">
        <v>234</v>
      </c>
      <c r="E109" s="6">
        <v>51868.49</v>
      </c>
      <c r="G109" s="19">
        <v>0.5878</v>
      </c>
      <c r="I109" s="20">
        <f t="shared" si="5"/>
        <v>30488.298422</v>
      </c>
      <c r="K109" s="5">
        <f t="shared" si="6"/>
        <v>21380.191577999998</v>
      </c>
      <c r="M109" s="14">
        <v>0.3715</v>
      </c>
      <c r="O109" s="5">
        <f t="shared" si="9"/>
        <v>7942.7411712269995</v>
      </c>
      <c r="Q109" s="16">
        <f t="shared" si="7"/>
        <v>13437.450406772998</v>
      </c>
      <c r="S109" s="16">
        <f t="shared" si="8"/>
        <v>51868.48999999999</v>
      </c>
      <c r="V109" s="16">
        <f>DEC!O109-O109</f>
        <v>1691.8308462729992</v>
      </c>
      <c r="W109" s="16">
        <f>V109+'NOV stim'!V109+'OCT stim'!V109</f>
        <v>8527.235199512994</v>
      </c>
    </row>
    <row r="110" spans="1:23" ht="11.25">
      <c r="A110" s="4" t="s">
        <v>105</v>
      </c>
      <c r="C110" s="3" t="s">
        <v>235</v>
      </c>
      <c r="E110" s="6">
        <v>0</v>
      </c>
      <c r="G110" s="19">
        <v>0.5878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V110" s="16">
        <f>DEC!O110-O110</f>
        <v>0</v>
      </c>
      <c r="W110" s="16">
        <f>V110+'NOV stim'!V110+'OCT stim'!V110</f>
        <v>0</v>
      </c>
    </row>
    <row r="111" spans="1:23" ht="11.25">
      <c r="A111" s="4" t="s">
        <v>106</v>
      </c>
      <c r="C111" s="3" t="s">
        <v>236</v>
      </c>
      <c r="E111" s="6">
        <v>0</v>
      </c>
      <c r="G111" s="19">
        <v>0.5878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V111" s="16">
        <f>DEC!O111-O111</f>
        <v>0</v>
      </c>
      <c r="W111" s="16">
        <f>V111+'NOV stim'!V111+'OCT stim'!V111</f>
        <v>94.04113305599998</v>
      </c>
    </row>
    <row r="112" spans="1:23" ht="11.25">
      <c r="A112" s="4" t="s">
        <v>107</v>
      </c>
      <c r="C112" s="3" t="s">
        <v>237</v>
      </c>
      <c r="E112" s="6">
        <v>59463.11</v>
      </c>
      <c r="G112" s="19">
        <v>0.5878</v>
      </c>
      <c r="I112" s="20">
        <f t="shared" si="5"/>
        <v>34952.416058</v>
      </c>
      <c r="K112" s="5">
        <f t="shared" si="6"/>
        <v>24510.693941999998</v>
      </c>
      <c r="M112" s="14">
        <v>0.2223</v>
      </c>
      <c r="O112" s="5">
        <f t="shared" si="9"/>
        <v>5448.7272633065995</v>
      </c>
      <c r="Q112" s="16">
        <f t="shared" si="7"/>
        <v>19061.9666786934</v>
      </c>
      <c r="S112" s="16">
        <f t="shared" si="8"/>
        <v>59463.11</v>
      </c>
      <c r="V112" s="16">
        <f>DEC!O112-O112</f>
        <v>1160.5974131934008</v>
      </c>
      <c r="W112" s="16">
        <f>V112+'NOV stim'!V112+'OCT stim'!V112</f>
        <v>4832.326924448403</v>
      </c>
    </row>
    <row r="113" spans="1:23" ht="11.25">
      <c r="A113" s="4" t="s">
        <v>108</v>
      </c>
      <c r="C113" s="3" t="s">
        <v>238</v>
      </c>
      <c r="E113" s="6">
        <v>60486.1</v>
      </c>
      <c r="G113" s="19">
        <v>0.5878</v>
      </c>
      <c r="I113" s="20">
        <f t="shared" si="5"/>
        <v>35553.72958</v>
      </c>
      <c r="K113" s="5">
        <f t="shared" si="6"/>
        <v>24932.37042</v>
      </c>
      <c r="M113" s="14">
        <v>0.371</v>
      </c>
      <c r="O113" s="5">
        <f t="shared" si="9"/>
        <v>9249.90942582</v>
      </c>
      <c r="Q113" s="16">
        <f t="shared" si="7"/>
        <v>15682.460994179999</v>
      </c>
      <c r="S113" s="16">
        <f t="shared" si="8"/>
        <v>60486.1</v>
      </c>
      <c r="V113" s="16">
        <f>DEC!O113-O113</f>
        <v>1970.2621241799989</v>
      </c>
      <c r="W113" s="16">
        <f>V113+'NOV stim'!V113+'OCT stim'!V113</f>
        <v>2002.168161279999</v>
      </c>
    </row>
    <row r="114" spans="1:23" ht="11.25">
      <c r="A114" s="4" t="s">
        <v>110</v>
      </c>
      <c r="C114" s="3" t="s">
        <v>239</v>
      </c>
      <c r="E114" s="6">
        <v>120804.92</v>
      </c>
      <c r="G114" s="19">
        <v>0.5878</v>
      </c>
      <c r="I114" s="20">
        <f t="shared" si="5"/>
        <v>71009.131976</v>
      </c>
      <c r="K114" s="5">
        <f t="shared" si="6"/>
        <v>49795.788023999994</v>
      </c>
      <c r="M114" s="14">
        <v>0.3441</v>
      </c>
      <c r="O114" s="5">
        <f t="shared" si="9"/>
        <v>17134.730659058398</v>
      </c>
      <c r="Q114" s="16">
        <f t="shared" si="7"/>
        <v>32661.057364941596</v>
      </c>
      <c r="S114" s="16">
        <f t="shared" si="8"/>
        <v>120804.92000000001</v>
      </c>
      <c r="V114" s="16">
        <f>DEC!O114-O114</f>
        <v>3649.755826941604</v>
      </c>
      <c r="W114" s="16">
        <f>V114+'NOV stim'!V114+'OCT stim'!V114</f>
        <v>7965.177345259804</v>
      </c>
    </row>
    <row r="115" spans="1:23" ht="11.25">
      <c r="A115" s="4" t="s">
        <v>111</v>
      </c>
      <c r="C115" s="3" t="s">
        <v>240</v>
      </c>
      <c r="E115" s="6">
        <v>11796</v>
      </c>
      <c r="G115" s="19">
        <v>0.5878</v>
      </c>
      <c r="I115" s="20">
        <f t="shared" si="5"/>
        <v>6933.6888</v>
      </c>
      <c r="K115" s="5">
        <f t="shared" si="6"/>
        <v>4862.3112</v>
      </c>
      <c r="M115" s="14">
        <v>0.3146</v>
      </c>
      <c r="O115" s="5">
        <f t="shared" si="9"/>
        <v>1529.68310352</v>
      </c>
      <c r="Q115" s="16">
        <f t="shared" si="7"/>
        <v>3332.62809648</v>
      </c>
      <c r="S115" s="16">
        <f t="shared" si="8"/>
        <v>11796</v>
      </c>
      <c r="V115" s="16">
        <f>DEC!O115-O115</f>
        <v>325.82769648</v>
      </c>
      <c r="W115" s="16">
        <f>V115+'NOV stim'!V115+'OCT stim'!V115</f>
        <v>1171.3290237792003</v>
      </c>
    </row>
    <row r="116" spans="1:23" ht="11.25">
      <c r="A116" s="4" t="s">
        <v>109</v>
      </c>
      <c r="C116" s="3" t="s">
        <v>279</v>
      </c>
      <c r="E116" s="6">
        <v>13400.7</v>
      </c>
      <c r="G116" s="19">
        <v>0.5878</v>
      </c>
      <c r="I116" s="20">
        <f t="shared" si="5"/>
        <v>7876.931460000001</v>
      </c>
      <c r="K116" s="5">
        <f t="shared" si="6"/>
        <v>5523.76854</v>
      </c>
      <c r="M116" s="14">
        <v>0.3223</v>
      </c>
      <c r="O116" s="5">
        <f t="shared" si="9"/>
        <v>1780.310600442</v>
      </c>
      <c r="Q116" s="16">
        <f t="shared" si="7"/>
        <v>3743.4579395580004</v>
      </c>
      <c r="S116" s="16">
        <f t="shared" si="8"/>
        <v>13400.7</v>
      </c>
      <c r="V116" s="16">
        <f>DEC!O116-O116</f>
        <v>379.21220455800017</v>
      </c>
      <c r="W116" s="16">
        <f>V116+'NOV stim'!V116+'OCT stim'!V116</f>
        <v>560.3303397340002</v>
      </c>
    </row>
    <row r="117" spans="1:23" ht="11.25">
      <c r="A117" s="4" t="s">
        <v>112</v>
      </c>
      <c r="C117" s="3" t="s">
        <v>241</v>
      </c>
      <c r="E117" s="6">
        <v>103165.55</v>
      </c>
      <c r="G117" s="19">
        <v>0.5878</v>
      </c>
      <c r="I117" s="20">
        <f t="shared" si="5"/>
        <v>60640.71029</v>
      </c>
      <c r="K117" s="5">
        <f t="shared" si="6"/>
        <v>42524.83971</v>
      </c>
      <c r="M117" s="14">
        <v>0.3808</v>
      </c>
      <c r="O117" s="5">
        <f t="shared" si="9"/>
        <v>16193.458961568002</v>
      </c>
      <c r="Q117" s="16">
        <f t="shared" si="7"/>
        <v>26331.380748432</v>
      </c>
      <c r="S117" s="16">
        <f t="shared" si="8"/>
        <v>103165.55</v>
      </c>
      <c r="V117" s="16">
        <f>DEC!O117-O117</f>
        <v>3449.2617584319996</v>
      </c>
      <c r="W117" s="16">
        <f>V117+'NOV stim'!V117+'OCT stim'!V117</f>
        <v>9701.049385171205</v>
      </c>
    </row>
    <row r="118" spans="1:23" ht="11.25">
      <c r="A118" s="4" t="s">
        <v>113</v>
      </c>
      <c r="C118" s="3" t="s">
        <v>242</v>
      </c>
      <c r="E118" s="6">
        <v>21206.46</v>
      </c>
      <c r="G118" s="19">
        <v>0.5878</v>
      </c>
      <c r="I118" s="20">
        <f t="shared" si="5"/>
        <v>12465.157188</v>
      </c>
      <c r="K118" s="5">
        <f t="shared" si="6"/>
        <v>8741.302812</v>
      </c>
      <c r="M118" s="14">
        <v>0.2667</v>
      </c>
      <c r="O118" s="5">
        <f t="shared" si="9"/>
        <v>2331.3054599603997</v>
      </c>
      <c r="Q118" s="16">
        <f t="shared" si="7"/>
        <v>6409.9973520396</v>
      </c>
      <c r="S118" s="16">
        <f t="shared" si="8"/>
        <v>21206.46</v>
      </c>
      <c r="V118" s="16">
        <f>DEC!O118-O118</f>
        <v>496.57598103960026</v>
      </c>
      <c r="W118" s="16">
        <f>V118+'NOV stim'!V118+'OCT stim'!V118</f>
        <v>1798.8132086148007</v>
      </c>
    </row>
    <row r="119" spans="1:23" ht="11.25">
      <c r="A119" s="4" t="s">
        <v>114</v>
      </c>
      <c r="C119" s="3" t="s">
        <v>243</v>
      </c>
      <c r="E119" s="6">
        <v>0</v>
      </c>
      <c r="G119" s="19">
        <v>0.5878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V119" s="16">
        <f>DEC!O119-O119</f>
        <v>0</v>
      </c>
      <c r="W119" s="16">
        <f>V119+'NOV stim'!V119+'OCT stim'!V119</f>
        <v>0</v>
      </c>
    </row>
    <row r="120" spans="1:23" ht="11.25">
      <c r="A120" s="4" t="s">
        <v>115</v>
      </c>
      <c r="C120" s="3" t="s">
        <v>244</v>
      </c>
      <c r="E120" s="6">
        <v>165249.88</v>
      </c>
      <c r="G120" s="19">
        <v>0.5878</v>
      </c>
      <c r="I120" s="20">
        <f t="shared" si="5"/>
        <v>97133.879464</v>
      </c>
      <c r="K120" s="5">
        <f t="shared" si="6"/>
        <v>68116.000536</v>
      </c>
      <c r="M120" s="14">
        <v>0.2736</v>
      </c>
      <c r="O120" s="5">
        <f t="shared" si="9"/>
        <v>18636.537746649603</v>
      </c>
      <c r="Q120" s="16">
        <f t="shared" si="7"/>
        <v>49479.46278935041</v>
      </c>
      <c r="S120" s="16">
        <f t="shared" si="8"/>
        <v>165249.88</v>
      </c>
      <c r="V120" s="16">
        <f>DEC!O120-O120</f>
        <v>3969.6458373503992</v>
      </c>
      <c r="W120" s="16">
        <f>V120+'NOV stim'!V120+'OCT stim'!V120</f>
        <v>13808.726351279991</v>
      </c>
    </row>
    <row r="121" spans="1:23" ht="11.25">
      <c r="A121" s="4" t="s">
        <v>116</v>
      </c>
      <c r="C121" s="3" t="s">
        <v>245</v>
      </c>
      <c r="E121" s="6">
        <v>19439.84</v>
      </c>
      <c r="G121" s="19">
        <v>0.5878</v>
      </c>
      <c r="I121" s="20">
        <f t="shared" si="5"/>
        <v>11426.737952</v>
      </c>
      <c r="K121" s="5">
        <f t="shared" si="6"/>
        <v>8013.102048000001</v>
      </c>
      <c r="M121" s="14">
        <v>0.4168</v>
      </c>
      <c r="O121" s="5">
        <f t="shared" si="9"/>
        <v>3339.8609336064005</v>
      </c>
      <c r="Q121" s="16">
        <f t="shared" si="7"/>
        <v>4673.241114393601</v>
      </c>
      <c r="S121" s="16">
        <f t="shared" si="8"/>
        <v>19439.84</v>
      </c>
      <c r="V121" s="16">
        <f>DEC!O121-O121</f>
        <v>711.4017223935994</v>
      </c>
      <c r="W121" s="16">
        <f>V121+'NOV stim'!V121+'OCT stim'!V121</f>
        <v>2577.8431775967993</v>
      </c>
    </row>
    <row r="122" spans="1:23" ht="11.25">
      <c r="A122" s="4" t="s">
        <v>117</v>
      </c>
      <c r="C122" s="3" t="s">
        <v>246</v>
      </c>
      <c r="E122" s="6">
        <v>0</v>
      </c>
      <c r="G122" s="19">
        <v>0.5878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V122" s="16">
        <f>DEC!O122-O122</f>
        <v>0</v>
      </c>
      <c r="W122" s="16">
        <f>V122+'NOV stim'!V122+'OCT stim'!V122</f>
        <v>0</v>
      </c>
    </row>
    <row r="123" spans="1:23" ht="11.25">
      <c r="A123" s="4" t="s">
        <v>118</v>
      </c>
      <c r="C123" s="3" t="s">
        <v>247</v>
      </c>
      <c r="E123" s="6">
        <v>0</v>
      </c>
      <c r="G123" s="19">
        <v>0.5878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V123" s="16">
        <f>DEC!O123-O123</f>
        <v>0</v>
      </c>
      <c r="W123" s="16">
        <f>V123+'NOV stim'!V123+'OCT stim'!V123</f>
        <v>0</v>
      </c>
    </row>
    <row r="124" spans="1:23" ht="11.25">
      <c r="A124" s="4" t="s">
        <v>119</v>
      </c>
      <c r="C124" s="3" t="s">
        <v>248</v>
      </c>
      <c r="E124" s="6">
        <v>69598.12</v>
      </c>
      <c r="G124" s="19">
        <v>0.5878</v>
      </c>
      <c r="I124" s="20">
        <f t="shared" si="5"/>
        <v>40909.774935999994</v>
      </c>
      <c r="K124" s="5">
        <f t="shared" si="6"/>
        <v>28688.345064</v>
      </c>
      <c r="M124" s="14">
        <v>0.2773</v>
      </c>
      <c r="O124" s="5">
        <f t="shared" si="9"/>
        <v>7955.2780862472</v>
      </c>
      <c r="Q124" s="16">
        <f t="shared" si="7"/>
        <v>20733.066977752802</v>
      </c>
      <c r="S124" s="16">
        <f t="shared" si="8"/>
        <v>69598.12</v>
      </c>
      <c r="V124" s="16">
        <f>DEC!O124-O124</f>
        <v>1694.5012517527985</v>
      </c>
      <c r="W124" s="16">
        <f>V124+'NOV stim'!V124+'OCT stim'!V124</f>
        <v>6348.726334604998</v>
      </c>
    </row>
    <row r="125" spans="1:23" ht="11.25">
      <c r="A125" s="4" t="s">
        <v>120</v>
      </c>
      <c r="C125" s="3" t="s">
        <v>249</v>
      </c>
      <c r="E125" s="6">
        <v>281235.43</v>
      </c>
      <c r="G125" s="19">
        <v>0.5878</v>
      </c>
      <c r="I125" s="20">
        <f>E125*G125</f>
        <v>165310.185754</v>
      </c>
      <c r="K125" s="5">
        <f>E125-I125</f>
        <v>115925.24424599999</v>
      </c>
      <c r="M125" s="14">
        <v>0.2455</v>
      </c>
      <c r="O125" s="5">
        <f>K125*M125</f>
        <v>28459.647462392997</v>
      </c>
      <c r="Q125" s="16">
        <f>K125-O125</f>
        <v>87465.59678360699</v>
      </c>
      <c r="S125" s="16">
        <f>I125+O125+Q125</f>
        <v>281235.43</v>
      </c>
      <c r="V125" s="16">
        <f>DEC!O125-O125</f>
        <v>6062.001570107001</v>
      </c>
      <c r="W125" s="16">
        <f>V125+'NOV stim'!V125+'OCT stim'!V125</f>
        <v>24956.295336801</v>
      </c>
    </row>
    <row r="126" spans="1:23" ht="11.25">
      <c r="A126" s="4" t="s">
        <v>121</v>
      </c>
      <c r="C126" s="3" t="s">
        <v>250</v>
      </c>
      <c r="E126" s="6">
        <v>326.5</v>
      </c>
      <c r="G126" s="19">
        <v>0.5878</v>
      </c>
      <c r="I126" s="20">
        <f t="shared" si="5"/>
        <v>191.9167</v>
      </c>
      <c r="K126" s="5">
        <f t="shared" si="6"/>
        <v>134.5833</v>
      </c>
      <c r="M126" s="14">
        <v>0.3254</v>
      </c>
      <c r="O126" s="5">
        <f t="shared" si="9"/>
        <v>43.793405820000004</v>
      </c>
      <c r="Q126" s="16">
        <f t="shared" si="7"/>
        <v>90.78989418</v>
      </c>
      <c r="S126" s="16">
        <f t="shared" si="8"/>
        <v>326.5</v>
      </c>
      <c r="V126" s="16">
        <f>DEC!O126-O126</f>
        <v>9.328144180000002</v>
      </c>
      <c r="W126" s="16">
        <f>V126+'NOV stim'!V126+'OCT stim'!V126</f>
        <v>9.328144180000002</v>
      </c>
    </row>
    <row r="127" spans="1:23" ht="11.25">
      <c r="A127" s="4" t="s">
        <v>122</v>
      </c>
      <c r="C127" s="3" t="s">
        <v>251</v>
      </c>
      <c r="E127" s="6">
        <v>101383.4</v>
      </c>
      <c r="G127" s="19">
        <v>0.5878</v>
      </c>
      <c r="I127" s="20">
        <f t="shared" si="5"/>
        <v>59593.16252</v>
      </c>
      <c r="K127" s="5">
        <f t="shared" si="6"/>
        <v>41790.237479999996</v>
      </c>
      <c r="M127" s="14">
        <v>0.3535</v>
      </c>
      <c r="O127" s="5">
        <f t="shared" si="9"/>
        <v>14772.848949179997</v>
      </c>
      <c r="Q127" s="16">
        <f t="shared" si="7"/>
        <v>27017.388530819997</v>
      </c>
      <c r="S127" s="16">
        <f t="shared" si="8"/>
        <v>101383.4</v>
      </c>
      <c r="V127" s="16">
        <f>DEC!O127-O127</f>
        <v>3146.66700082</v>
      </c>
      <c r="W127" s="16">
        <f>V127+'NOV stim'!V127+'OCT stim'!V127</f>
        <v>13702.086490679996</v>
      </c>
    </row>
    <row r="128" spans="1:23" ht="11.25">
      <c r="A128" s="4" t="s">
        <v>123</v>
      </c>
      <c r="C128" s="3" t="s">
        <v>252</v>
      </c>
      <c r="E128" s="6">
        <v>12246.12</v>
      </c>
      <c r="G128" s="19">
        <v>0.5878</v>
      </c>
      <c r="I128" s="20">
        <f t="shared" si="5"/>
        <v>7198.269336</v>
      </c>
      <c r="K128" s="5">
        <f t="shared" si="6"/>
        <v>5047.8506640000005</v>
      </c>
      <c r="M128" s="14">
        <v>0.2787</v>
      </c>
      <c r="O128" s="5">
        <f t="shared" si="9"/>
        <v>1406.8359800568</v>
      </c>
      <c r="Q128" s="16">
        <f t="shared" si="7"/>
        <v>3641.0146839432005</v>
      </c>
      <c r="S128" s="16">
        <f t="shared" si="8"/>
        <v>12246.12</v>
      </c>
      <c r="V128" s="16">
        <f>DEC!O128-O128</f>
        <v>299.6608419432</v>
      </c>
      <c r="W128" s="16">
        <f>V128+'NOV stim'!V128+'OCT stim'!V128</f>
        <v>1157.0989288619999</v>
      </c>
    </row>
    <row r="129" spans="1:23" ht="11.25">
      <c r="A129" s="4" t="s">
        <v>124</v>
      </c>
      <c r="C129" s="3" t="s">
        <v>253</v>
      </c>
      <c r="E129" s="6">
        <v>151225.54</v>
      </c>
      <c r="G129" s="19">
        <v>0.5878</v>
      </c>
      <c r="I129" s="20">
        <f t="shared" si="5"/>
        <v>88890.372412</v>
      </c>
      <c r="K129" s="5">
        <f t="shared" si="6"/>
        <v>62335.16758800001</v>
      </c>
      <c r="M129" s="14">
        <v>0.2605</v>
      </c>
      <c r="O129" s="5">
        <f t="shared" si="9"/>
        <v>16238.311156674003</v>
      </c>
      <c r="Q129" s="16">
        <f t="shared" si="7"/>
        <v>46096.85643132601</v>
      </c>
      <c r="S129" s="16">
        <f t="shared" si="8"/>
        <v>151225.54</v>
      </c>
      <c r="V129" s="16">
        <f>DEC!O129-O129</f>
        <v>3458.815428325999</v>
      </c>
      <c r="W129" s="16">
        <f>V129+'NOV stim'!V129+'OCT stim'!V129</f>
        <v>11388.148872594998</v>
      </c>
    </row>
    <row r="130" spans="1:23" ht="11.25">
      <c r="A130" s="4" t="s">
        <v>125</v>
      </c>
      <c r="C130" s="3" t="s">
        <v>254</v>
      </c>
      <c r="E130" s="6">
        <v>326.5</v>
      </c>
      <c r="G130" s="19">
        <v>0.5878</v>
      </c>
      <c r="I130" s="20">
        <f t="shared" si="5"/>
        <v>191.9167</v>
      </c>
      <c r="K130" s="5">
        <f t="shared" si="6"/>
        <v>134.5833</v>
      </c>
      <c r="M130" s="14">
        <v>0.2035</v>
      </c>
      <c r="O130" s="5">
        <f t="shared" si="9"/>
        <v>27.38770155</v>
      </c>
      <c r="Q130" s="16">
        <f t="shared" si="7"/>
        <v>107.19559845</v>
      </c>
      <c r="S130" s="16">
        <f t="shared" si="8"/>
        <v>326.5</v>
      </c>
      <c r="V130" s="16">
        <f>DEC!O130-O130</f>
        <v>5.833673449999996</v>
      </c>
      <c r="W130" s="16">
        <f>V130+'NOV stim'!V130+'OCT stim'!V130</f>
        <v>134.54970264999986</v>
      </c>
    </row>
    <row r="131" spans="1:23" ht="11.25">
      <c r="A131" s="4" t="s">
        <v>126</v>
      </c>
      <c r="C131" s="3" t="s">
        <v>255</v>
      </c>
      <c r="E131" s="6">
        <v>540332.01</v>
      </c>
      <c r="G131" s="19">
        <v>0.5878</v>
      </c>
      <c r="I131" s="20">
        <f t="shared" si="5"/>
        <v>317607.155478</v>
      </c>
      <c r="K131" s="5">
        <f t="shared" si="6"/>
        <v>222724.854522</v>
      </c>
      <c r="M131" s="14">
        <v>0.3691</v>
      </c>
      <c r="O131" s="5">
        <f t="shared" si="9"/>
        <v>82207.7438040702</v>
      </c>
      <c r="Q131" s="16">
        <f t="shared" si="7"/>
        <v>140517.1107179298</v>
      </c>
      <c r="S131" s="16">
        <f t="shared" si="8"/>
        <v>540332.01</v>
      </c>
      <c r="V131" s="16">
        <f>DEC!O131-O131</f>
        <v>17510.528641429803</v>
      </c>
      <c r="W131" s="16">
        <f>V131+'NOV stim'!V131+'OCT stim'!V131</f>
        <v>55023.944858757604</v>
      </c>
    </row>
    <row r="132" spans="1:23" ht="11.25">
      <c r="A132" s="4" t="s">
        <v>127</v>
      </c>
      <c r="C132" s="3" t="s">
        <v>256</v>
      </c>
      <c r="E132" s="6">
        <v>189819.27</v>
      </c>
      <c r="G132" s="19">
        <v>0.5878</v>
      </c>
      <c r="I132" s="20">
        <f t="shared" si="5"/>
        <v>111575.76690599999</v>
      </c>
      <c r="K132" s="5">
        <f t="shared" si="6"/>
        <v>78243.503094</v>
      </c>
      <c r="M132" s="14">
        <v>0.3072</v>
      </c>
      <c r="O132" s="5">
        <f t="shared" si="9"/>
        <v>24036.4041504768</v>
      </c>
      <c r="Q132" s="16">
        <f t="shared" si="7"/>
        <v>54207.098943523204</v>
      </c>
      <c r="S132" s="16">
        <f t="shared" si="8"/>
        <v>189819.27000000002</v>
      </c>
      <c r="V132" s="16">
        <f>DEC!O132-O132</f>
        <v>5119.835721523195</v>
      </c>
      <c r="W132" s="16">
        <f>V132+'NOV stim'!V132+'OCT stim'!V132</f>
        <v>20218.214885990397</v>
      </c>
    </row>
    <row r="133" spans="1:23" ht="11.25">
      <c r="A133" s="4" t="s">
        <v>128</v>
      </c>
      <c r="C133" s="3" t="s">
        <v>257</v>
      </c>
      <c r="E133" s="6">
        <v>40961.88</v>
      </c>
      <c r="G133" s="19">
        <v>0.5878</v>
      </c>
      <c r="I133" s="20">
        <f t="shared" si="5"/>
        <v>24077.393063999996</v>
      </c>
      <c r="K133" s="5">
        <f t="shared" si="6"/>
        <v>16884.486936</v>
      </c>
      <c r="M133" s="14">
        <v>0.3513</v>
      </c>
      <c r="O133" s="5">
        <f t="shared" si="9"/>
        <v>5931.5202606168</v>
      </c>
      <c r="Q133" s="16">
        <f t="shared" si="7"/>
        <v>10952.9666753832</v>
      </c>
      <c r="S133" s="16">
        <f t="shared" si="8"/>
        <v>40961.88</v>
      </c>
      <c r="V133" s="16">
        <f>DEC!O133-O133</f>
        <v>1263.433961383199</v>
      </c>
      <c r="W133" s="16">
        <f>V133+'NOV stim'!V133+'OCT stim'!V133</f>
        <v>3394.7902529021985</v>
      </c>
    </row>
    <row r="134" spans="1:23" ht="11.25">
      <c r="A134" s="4" t="s">
        <v>129</v>
      </c>
      <c r="C134" s="3" t="s">
        <v>258</v>
      </c>
      <c r="E134" s="6">
        <v>93194.32</v>
      </c>
      <c r="G134" s="19">
        <v>0.5878</v>
      </c>
      <c r="I134" s="20">
        <f t="shared" si="5"/>
        <v>54779.621296000005</v>
      </c>
      <c r="K134" s="5">
        <f t="shared" si="6"/>
        <v>38414.698704</v>
      </c>
      <c r="M134" s="14">
        <v>0.2699</v>
      </c>
      <c r="O134" s="5">
        <f t="shared" si="9"/>
        <v>10368.1271802096</v>
      </c>
      <c r="Q134" s="16">
        <f t="shared" si="7"/>
        <v>28046.5715237904</v>
      </c>
      <c r="S134" s="16">
        <f t="shared" si="8"/>
        <v>93194.32</v>
      </c>
      <c r="V134" s="16">
        <f>DEC!O134-O134</f>
        <v>2208.4463037904006</v>
      </c>
      <c r="W134" s="16">
        <f>V134+'NOV stim'!V134+'OCT stim'!V134</f>
        <v>5455.312134119</v>
      </c>
    </row>
    <row r="135" spans="1:23" ht="11.25">
      <c r="A135" s="4" t="s">
        <v>130</v>
      </c>
      <c r="C135" s="3" t="s">
        <v>259</v>
      </c>
      <c r="E135" s="6">
        <v>14297.19</v>
      </c>
      <c r="G135" s="19">
        <v>0.5878</v>
      </c>
      <c r="I135" s="20">
        <f t="shared" si="5"/>
        <v>8403.888282</v>
      </c>
      <c r="K135" s="5">
        <f t="shared" si="6"/>
        <v>5893.301718000001</v>
      </c>
      <c r="M135" s="14">
        <v>0.2432</v>
      </c>
      <c r="O135" s="5">
        <f t="shared" si="9"/>
        <v>1433.2509778176002</v>
      </c>
      <c r="Q135" s="16">
        <f t="shared" si="7"/>
        <v>4460.050740182401</v>
      </c>
      <c r="S135" s="16">
        <f t="shared" si="8"/>
        <v>14297.190000000002</v>
      </c>
      <c r="V135" s="16">
        <f>DEC!O135-O135</f>
        <v>305.28732618239997</v>
      </c>
      <c r="W135" s="16">
        <f>V135+'NOV stim'!V135+'OCT stim'!V135</f>
        <v>-73.68052377599975</v>
      </c>
    </row>
    <row r="136" spans="1:23" ht="11.25">
      <c r="A136" s="4" t="s">
        <v>131</v>
      </c>
      <c r="C136" s="3" t="s">
        <v>260</v>
      </c>
      <c r="E136" s="6">
        <v>240551</v>
      </c>
      <c r="G136" s="19">
        <v>0.5878</v>
      </c>
      <c r="I136" s="20">
        <f t="shared" si="5"/>
        <v>141395.8778</v>
      </c>
      <c r="K136" s="5">
        <f>E136-I136</f>
        <v>99155.12220000001</v>
      </c>
      <c r="M136" s="14">
        <v>0.3569</v>
      </c>
      <c r="O136" s="5">
        <f>K136*M136</f>
        <v>35388.463113180005</v>
      </c>
      <c r="Q136" s="16">
        <f>K136-O136</f>
        <v>63766.65908682001</v>
      </c>
      <c r="S136" s="16">
        <f>I136+O136+Q136</f>
        <v>240551</v>
      </c>
      <c r="V136" s="16">
        <f>DEC!O136-O136</f>
        <v>7537.862836819993</v>
      </c>
      <c r="W136" s="16">
        <f>V136+'NOV stim'!V136+'OCT stim'!V136</f>
        <v>37241.87157711099</v>
      </c>
    </row>
    <row r="137" spans="1:23" ht="11.25">
      <c r="A137" s="4" t="s">
        <v>132</v>
      </c>
      <c r="C137" s="3" t="s">
        <v>261</v>
      </c>
      <c r="E137" s="6">
        <v>44257.92</v>
      </c>
      <c r="G137" s="19">
        <v>0.5878</v>
      </c>
      <c r="I137" s="20">
        <f t="shared" si="5"/>
        <v>26014.805376</v>
      </c>
      <c r="K137" s="5">
        <f>E137-I137</f>
        <v>18243.114623999998</v>
      </c>
      <c r="M137" s="14">
        <v>0.3843</v>
      </c>
      <c r="O137" s="5">
        <f>K137*M137</f>
        <v>7010.828950003199</v>
      </c>
      <c r="Q137" s="16">
        <f>K137-O137</f>
        <v>11232.2856739968</v>
      </c>
      <c r="S137" s="16">
        <f>I137+O137+Q137</f>
        <v>44257.92</v>
      </c>
      <c r="V137" s="16">
        <f>DEC!O137-O137</f>
        <v>1493.330377996801</v>
      </c>
      <c r="W137" s="16">
        <f>V137+'NOV stim'!V137+'OCT stim'!V137</f>
        <v>5992.716824010001</v>
      </c>
    </row>
    <row r="138" spans="1:23" ht="11.25">
      <c r="A138" s="4" t="s">
        <v>133</v>
      </c>
      <c r="C138" s="3" t="s">
        <v>262</v>
      </c>
      <c r="E138" s="6">
        <v>28209.15</v>
      </c>
      <c r="G138" s="19">
        <v>0.5878</v>
      </c>
      <c r="I138" s="20">
        <f>E138*G138</f>
        <v>16581.33837</v>
      </c>
      <c r="K138" s="5">
        <f>E138-I138</f>
        <v>11627.81163</v>
      </c>
      <c r="M138" s="14">
        <v>0.4553</v>
      </c>
      <c r="O138" s="5">
        <f>K138*M138</f>
        <v>5294.142635139</v>
      </c>
      <c r="Q138" s="16">
        <f>K138-O138</f>
        <v>6333.668994861</v>
      </c>
      <c r="S138" s="16">
        <f>I138+O138+Q138</f>
        <v>28209.15</v>
      </c>
      <c r="V138" s="16">
        <f>DEC!O138-O138</f>
        <v>1127.6703623610001</v>
      </c>
      <c r="W138" s="16">
        <f>V138+'NOV stim'!V138+'OCT stim'!V138</f>
        <v>-1338.1409272143985</v>
      </c>
    </row>
    <row r="139" spans="1:23" ht="11.25">
      <c r="A139" s="4" t="s">
        <v>134</v>
      </c>
      <c r="C139" s="3" t="s">
        <v>263</v>
      </c>
      <c r="E139" s="6">
        <v>-57713.22</v>
      </c>
      <c r="G139" s="19">
        <v>0.5878</v>
      </c>
      <c r="I139" s="20">
        <f>E139*G139</f>
        <v>-33923.830716</v>
      </c>
      <c r="K139" s="5">
        <f>E139-I139</f>
        <v>-23789.389284000004</v>
      </c>
      <c r="M139" s="14">
        <v>0.4587</v>
      </c>
      <c r="O139" s="5">
        <f>K139*M139</f>
        <v>-10912.192864570801</v>
      </c>
      <c r="Q139" s="16">
        <f>K139-O139</f>
        <v>-12877.196419429203</v>
      </c>
      <c r="S139" s="16">
        <f>I139+O139+Q139</f>
        <v>-57713.22</v>
      </c>
      <c r="V139" s="16">
        <f>DEC!O139-O139</f>
        <v>-2324.3341424291993</v>
      </c>
      <c r="W139" s="16">
        <f>V139+'NOV stim'!V139+'OCT stim'!V139</f>
        <v>3051.1842828125973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23" ht="11.25">
      <c r="C143" s="3" t="s">
        <v>264</v>
      </c>
      <c r="E143" s="6">
        <f>SUM(E9:E142)</f>
        <v>6609336.430000001</v>
      </c>
      <c r="G143" s="6"/>
      <c r="I143" s="18">
        <f>SUM(I9:I142)</f>
        <v>3884967.9535540007</v>
      </c>
      <c r="K143" s="5">
        <f>SUM(K9:K142)</f>
        <v>2724368.476446002</v>
      </c>
      <c r="O143" s="5">
        <f>SUM(O9:O142)</f>
        <v>929844.2679168064</v>
      </c>
      <c r="Q143" s="16">
        <f>K143-O143</f>
        <v>1794524.2085291953</v>
      </c>
      <c r="S143" s="16">
        <f>SUM(S9:S142)</f>
        <v>6609336.430000001</v>
      </c>
      <c r="V143" s="16">
        <f>SUM(V9:V142)</f>
        <v>198059.98719819405</v>
      </c>
      <c r="W143" s="16">
        <f>SUM(W9:W142)</f>
        <v>735702.7686394533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test</cp:lastModifiedBy>
  <cp:lastPrinted>2009-07-14T12:47:41Z</cp:lastPrinted>
  <dcterms:created xsi:type="dcterms:W3CDTF">1999-07-20T16:12:16Z</dcterms:created>
  <dcterms:modified xsi:type="dcterms:W3CDTF">2009-08-06T11:15:58Z</dcterms:modified>
  <cp:category/>
  <cp:version/>
  <cp:contentType/>
  <cp:contentStatus/>
</cp:coreProperties>
</file>